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Саєнко\Плани\РПЗ від 04.06.2021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definedNames>
    <definedName name="_xlnm._FilterDatabase" localSheetId="0" hidden="1">'Шаблон заповнення'!$A$4:$K$201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1" i="1" l="1"/>
  <c r="C201" i="1"/>
  <c r="D197" i="1"/>
  <c r="D198" i="1"/>
  <c r="D199" i="1"/>
  <c r="D200" i="1"/>
  <c r="D196" i="1"/>
  <c r="D110" i="1" l="1"/>
  <c r="C169" i="1"/>
  <c r="C168" i="1"/>
  <c r="D193" i="1"/>
  <c r="D191" i="1"/>
  <c r="D163" i="1"/>
  <c r="C76" i="1"/>
  <c r="D72" i="1" l="1"/>
  <c r="D71" i="1"/>
  <c r="D70" i="1"/>
  <c r="D11" i="1"/>
  <c r="C187" i="1"/>
  <c r="D112" i="1" l="1"/>
  <c r="C142" i="1" l="1"/>
  <c r="C141" i="1"/>
  <c r="C138" i="1"/>
  <c r="C195" i="1"/>
  <c r="D195" i="1" s="1"/>
  <c r="D189" i="1"/>
  <c r="C190" i="1"/>
  <c r="D190" i="1" s="1"/>
  <c r="C98" i="1"/>
  <c r="C146" i="1"/>
  <c r="C145" i="1"/>
  <c r="D185" i="1" l="1"/>
  <c r="D134" i="1" l="1"/>
  <c r="D149" i="1" l="1"/>
  <c r="D151" i="1"/>
  <c r="D98" i="1"/>
  <c r="D132" i="1"/>
  <c r="D41" i="1" l="1"/>
  <c r="D152" i="1"/>
  <c r="C103" i="1"/>
  <c r="D97" i="1" l="1"/>
  <c r="C128" i="1"/>
  <c r="D96" i="1" l="1"/>
  <c r="D18" i="1"/>
  <c r="C94" i="1"/>
  <c r="C9" i="1"/>
  <c r="D121" i="1" l="1"/>
  <c r="D139" i="1" l="1"/>
  <c r="D140" i="1"/>
  <c r="D141" i="1"/>
  <c r="D142" i="1"/>
  <c r="D138" i="1"/>
  <c r="D143" i="1" l="1"/>
  <c r="D188" i="1"/>
  <c r="D187" i="1"/>
  <c r="D100" i="1"/>
  <c r="D99" i="1"/>
  <c r="D130" i="1" l="1"/>
  <c r="D131" i="1"/>
  <c r="D66" i="1"/>
  <c r="D64" i="1"/>
  <c r="D65" i="1"/>
  <c r="D155" i="1" l="1"/>
  <c r="D154" i="1"/>
  <c r="D153" i="1"/>
  <c r="D173" i="1" l="1"/>
  <c r="D116" i="1" l="1"/>
  <c r="D118" i="1"/>
  <c r="D108" i="1"/>
  <c r="D105" i="1"/>
  <c r="D45" i="1"/>
  <c r="D46" i="1"/>
  <c r="D49" i="1"/>
  <c r="D127" i="1"/>
  <c r="D16" i="1"/>
  <c r="D136" i="1"/>
  <c r="D183" i="1"/>
  <c r="D26" i="1"/>
  <c r="D179" i="1"/>
  <c r="D180" i="1"/>
  <c r="D181" i="1"/>
  <c r="D169" i="1"/>
  <c r="D167" i="1"/>
  <c r="D156" i="1" l="1"/>
  <c r="D184" i="1"/>
  <c r="D186" i="1"/>
  <c r="D182" i="1"/>
  <c r="D178" i="1"/>
  <c r="D177" i="1"/>
  <c r="D176" i="1"/>
  <c r="D175" i="1" l="1"/>
  <c r="D166" i="1"/>
  <c r="D147" i="1"/>
  <c r="D104" i="1" l="1"/>
  <c r="D103" i="1"/>
  <c r="D102" i="1"/>
  <c r="D101" i="1"/>
  <c r="D124" i="1"/>
  <c r="D120" i="1"/>
  <c r="D122" i="1"/>
  <c r="D123" i="1"/>
  <c r="D128" i="1"/>
  <c r="D129" i="1"/>
  <c r="D133" i="1"/>
  <c r="D126" i="1"/>
  <c r="D93" i="1"/>
  <c r="D91" i="1"/>
  <c r="D89" i="1"/>
  <c r="D87" i="1"/>
  <c r="D75" i="1"/>
  <c r="D74" i="1"/>
  <c r="D68" i="1"/>
  <c r="D69" i="1"/>
  <c r="D73" i="1"/>
  <c r="D62" i="1"/>
  <c r="D60" i="1"/>
  <c r="D58" i="1"/>
  <c r="D57" i="1"/>
  <c r="D54" i="1"/>
  <c r="D51" i="1"/>
  <c r="D40" i="1"/>
  <c r="D37" i="1"/>
  <c r="D35" i="1"/>
  <c r="D36" i="1"/>
  <c r="D43" i="1"/>
  <c r="D30" i="1"/>
  <c r="D44" i="1"/>
  <c r="D32" i="1"/>
  <c r="D25" i="1"/>
  <c r="D24" i="1"/>
  <c r="D23" i="1"/>
  <c r="D22" i="1"/>
  <c r="D19" i="1" l="1"/>
  <c r="D31" i="1"/>
  <c r="D13" i="1"/>
  <c r="D15" i="1"/>
  <c r="D6" i="1"/>
  <c r="D7" i="1"/>
  <c r="D8" i="1"/>
  <c r="D9" i="1"/>
  <c r="D5" i="1"/>
  <c r="D20" i="1"/>
</calcChain>
</file>

<file path=xl/sharedStrings.xml><?xml version="1.0" encoding="utf-8"?>
<sst xmlns="http://schemas.openxmlformats.org/spreadsheetml/2006/main" count="782" uniqueCount="357">
  <si>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</si>
  <si>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</si>
  <si>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</si>
  <si>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</si>
  <si>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</si>
  <si>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</si>
  <si>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</si>
  <si>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</si>
  <si>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</si>
  <si>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російський рубль</t>
  </si>
  <si>
    <t>євро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</si>
  <si>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</si>
  <si>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</si>
  <si>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</si>
  <si>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</si>
  <si>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</si>
  <si>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</si>
  <si>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</si>
  <si>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</si>
  <si>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</si>
  <si>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</si>
  <si>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</si>
  <si>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</si>
  <si>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</si>
  <si>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</si>
  <si>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</si>
  <si>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</si>
  <si>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</si>
  <si>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</si>
  <si>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</si>
  <si>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</si>
  <si>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</si>
  <si>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</si>
  <si>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</si>
  <si>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</si>
  <si>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</si>
  <si>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</si>
  <si>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</si>
  <si>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</si>
  <si>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</si>
  <si>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</si>
  <si>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</si>
  <si>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</si>
  <si>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</si>
  <si>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</si>
  <si>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</si>
  <si>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</si>
  <si>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</si>
  <si>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</si>
  <si>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</si>
  <si>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</si>
  <si>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</si>
  <si>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</si>
  <si>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</si>
  <si>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Запчастини та комплектуючі до автомобілів</t>
  </si>
  <si>
    <t>Висвітлення діяльності виконавчих органів ради через друковані засоби</t>
  </si>
  <si>
    <t>Послуги водовідведення</t>
  </si>
  <si>
    <t>63710000-9</t>
  </si>
  <si>
    <t>50310000-1</t>
  </si>
  <si>
    <t>72410000-7</t>
  </si>
  <si>
    <t>72260000-5</t>
  </si>
  <si>
    <t>64210000-1</t>
  </si>
  <si>
    <t>72310000-1</t>
  </si>
  <si>
    <t>Установа</t>
  </si>
  <si>
    <t>64120000-3</t>
  </si>
  <si>
    <t>66510000-8</t>
  </si>
  <si>
    <t>79710000-4</t>
  </si>
  <si>
    <t>34330000-9</t>
  </si>
  <si>
    <t>Поточний ремонт та обслуговування оргтехніки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</si>
  <si>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</si>
  <si>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</si>
  <si>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</si>
  <si>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</si>
  <si>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</si>
  <si>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</si>
  <si>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70330000-3</t>
  </si>
  <si>
    <t>65110000-7</t>
  </si>
  <si>
    <t>09320000-8</t>
  </si>
  <si>
    <t>Ритуальні вінки</t>
  </si>
  <si>
    <t>Квіткова продукція</t>
  </si>
  <si>
    <t>Наше місто</t>
  </si>
  <si>
    <t>Марки</t>
  </si>
  <si>
    <t>22410000-7</t>
  </si>
  <si>
    <t>30190000-7</t>
  </si>
  <si>
    <t>30230000-0</t>
  </si>
  <si>
    <t>Картриджі, тонери</t>
  </si>
  <si>
    <t>30120000-6</t>
  </si>
  <si>
    <t>39830000-9</t>
  </si>
  <si>
    <t>Мило рідке, 5л.</t>
  </si>
  <si>
    <t>33711000-7</t>
  </si>
  <si>
    <t>Освіжувач повітря</t>
  </si>
  <si>
    <t>39810000-3</t>
  </si>
  <si>
    <t>31530000-0</t>
  </si>
  <si>
    <t>Гофра</t>
  </si>
  <si>
    <t>42130000-9</t>
  </si>
  <si>
    <t>44140000-3</t>
  </si>
  <si>
    <t>44520000-1</t>
  </si>
  <si>
    <t>19440000-2</t>
  </si>
  <si>
    <t>31410000-3</t>
  </si>
  <si>
    <t>Оренда приміщень</t>
  </si>
  <si>
    <t>70220000-9</t>
  </si>
  <si>
    <t>50610000-4</t>
  </si>
  <si>
    <t>Утилізація небезпечних відходів (ламп, шин, масла моторного, акумуляторів)</t>
  </si>
  <si>
    <t>90520000-8</t>
  </si>
  <si>
    <t>72250000-2</t>
  </si>
  <si>
    <t>Послуги з наклеювання білбордів</t>
  </si>
  <si>
    <t>Послуги з навчання, семінари</t>
  </si>
  <si>
    <t xml:space="preserve">79980000-7 </t>
  </si>
  <si>
    <t>Загальна очікувана вартість предмета закупівлі</t>
  </si>
  <si>
    <t>Бензин А-95</t>
  </si>
  <si>
    <t>09130000-9</t>
  </si>
  <si>
    <t xml:space="preserve"> Папір А4</t>
  </si>
  <si>
    <t>Конверти немарковані А4,А5, крафт</t>
  </si>
  <si>
    <t>Печатки і штампи</t>
  </si>
  <si>
    <t>Рукавиці гумові</t>
  </si>
  <si>
    <t>18420000-9</t>
  </si>
  <si>
    <t>Лікарські засоби</t>
  </si>
  <si>
    <t>Запчастини та комплектуючі для комп’ютерної та оргтехніки</t>
  </si>
  <si>
    <t>33600000-6</t>
  </si>
  <si>
    <t>Засіб для миття вікон</t>
  </si>
  <si>
    <t>Туалетний папір</t>
  </si>
  <si>
    <t>Рушники паперові</t>
  </si>
  <si>
    <t>33760000-5</t>
  </si>
  <si>
    <t>Лампи освітлення</t>
  </si>
  <si>
    <t>Лампи накалювання</t>
  </si>
  <si>
    <t>Стартери</t>
  </si>
  <si>
    <t>Змішувачі</t>
  </si>
  <si>
    <t>Арматура, рем.комплект до унітазу</t>
  </si>
  <si>
    <t>Куля-кран</t>
  </si>
  <si>
    <t>Серцевини до замків (циліндри)</t>
  </si>
  <si>
    <t>Замки врізні, навісні</t>
  </si>
  <si>
    <t>Шпагат</t>
  </si>
  <si>
    <t>Батарейки-акумулятори</t>
  </si>
  <si>
    <t xml:space="preserve"> Батарейки для годинників</t>
  </si>
  <si>
    <t>Журнали</t>
  </si>
  <si>
    <t>Бланки</t>
  </si>
  <si>
    <t>22820000-4</t>
  </si>
  <si>
    <t>22810000-1</t>
  </si>
  <si>
    <t>Послуги охоронної сигналізації (архів, ЦНАП, ВВДРВ, ВК)</t>
  </si>
  <si>
    <t>Обслуговування системи пожежної сигналізації</t>
  </si>
  <si>
    <t>Супровід поліцією охорони ЦНАП</t>
  </si>
  <si>
    <t>Щоденний технічний огляд автомобілів</t>
  </si>
  <si>
    <t>Передрейсовий інструктаж водіїв</t>
  </si>
  <si>
    <t>Щоденний медичний огляд</t>
  </si>
  <si>
    <t>Щорічний медичний огляд</t>
  </si>
  <si>
    <t>85140000-2</t>
  </si>
  <si>
    <t>Страхування орендованих приміщень</t>
  </si>
  <si>
    <t>Послуги з поточного ремонту та обслуговування автомобілів</t>
  </si>
  <si>
    <t>Послуги шиномонтажу</t>
  </si>
  <si>
    <t>Послуга цифрового підпису</t>
  </si>
  <si>
    <t>Інтернет зв'язок (установа)</t>
  </si>
  <si>
    <t>Послуги користування каналами зв’язку</t>
  </si>
  <si>
    <t>Послуги захищеного каналу зв’язку ЦНАП</t>
  </si>
  <si>
    <t>Оренда приміщень для міських слухань</t>
  </si>
  <si>
    <t>79820000-2</t>
  </si>
  <si>
    <t>Послуга з системного супроводження  програмного забезпечення M.E.Doc</t>
  </si>
  <si>
    <t>Послуга на використання програми Ліга-Закон</t>
  </si>
  <si>
    <t xml:space="preserve">Послуги з обслуговування робочих станцій </t>
  </si>
  <si>
    <t>Нотаріальні послуги, одержання витягів</t>
  </si>
  <si>
    <t>79130000-4</t>
  </si>
  <si>
    <t>Послуги з проведення замірів опору ізоляції</t>
  </si>
  <si>
    <t>50710000-5</t>
  </si>
  <si>
    <t>Постачання гарячої води</t>
  </si>
  <si>
    <t>Оплата теплопостачання</t>
  </si>
  <si>
    <t>09310000-5</t>
  </si>
  <si>
    <t>65310000-9</t>
  </si>
  <si>
    <t>90510000-5</t>
  </si>
  <si>
    <t>80570000-0</t>
  </si>
  <si>
    <t>39290000-1</t>
  </si>
  <si>
    <t xml:space="preserve">Придбання білбордів </t>
  </si>
  <si>
    <t>03120000-8</t>
  </si>
  <si>
    <t>Вітальні листівки (в асортименті)</t>
  </si>
  <si>
    <t>22320000-9</t>
  </si>
  <si>
    <t>79340000-9</t>
  </si>
  <si>
    <t>Канцтовари в асортименті</t>
  </si>
  <si>
    <t>39710000-2</t>
  </si>
  <si>
    <t>допорогова закупівля/спрощена закупівля</t>
  </si>
  <si>
    <t>Ремонт та технічне обслуговування кондиціонерів</t>
  </si>
  <si>
    <t>50730000-1</t>
  </si>
  <si>
    <t>Повірка вогнегасників (Установа)</t>
  </si>
  <si>
    <t>спрощена закупівля</t>
  </si>
  <si>
    <t>Передплата видань на 2021р</t>
  </si>
  <si>
    <t>Електронні ключі (електронні носії інформації)</t>
  </si>
  <si>
    <t>39220000-0</t>
  </si>
  <si>
    <t>Змінні насадки на швабри в асортименті</t>
  </si>
  <si>
    <t>Обслуговування програми IAC «LOGIKA» (додаткові кошти)</t>
  </si>
  <si>
    <t>Фотопапір</t>
  </si>
  <si>
    <t>39130000-2</t>
  </si>
  <si>
    <t>Рукавиці ПВХ</t>
  </si>
  <si>
    <t>Монітори</t>
  </si>
  <si>
    <t>Набір фарб</t>
  </si>
  <si>
    <t>Калькулятор</t>
  </si>
  <si>
    <t>Маски медичні (COVID-19 забезпечення Установи)</t>
  </si>
  <si>
    <t>33140000-3</t>
  </si>
  <si>
    <t>Антисептичні засоби (COVID-19 забезпечення Установи)</t>
  </si>
  <si>
    <t>33740000-9</t>
  </si>
  <si>
    <t>Засіб для миття туалету</t>
  </si>
  <si>
    <t>Електрочайники</t>
  </si>
  <si>
    <t>Вода мінеральна бутильована</t>
  </si>
  <si>
    <t>15980000-1</t>
  </si>
  <si>
    <t>Серветки вологі</t>
  </si>
  <si>
    <t>Серветки для прибирання</t>
  </si>
  <si>
    <t>Пакети для сміття</t>
  </si>
  <si>
    <t>19640000-4</t>
  </si>
  <si>
    <t>39520000-3</t>
  </si>
  <si>
    <t>Швабри</t>
  </si>
  <si>
    <t>Щітка з совком</t>
  </si>
  <si>
    <t>Мітла</t>
  </si>
  <si>
    <t>Відро пластмасове</t>
  </si>
  <si>
    <t>Нитки для зшивання документів</t>
  </si>
  <si>
    <t>Халат робочий</t>
  </si>
  <si>
    <t xml:space="preserve">18130000-9 </t>
  </si>
  <si>
    <t>75240000-0</t>
  </si>
  <si>
    <t>75250000-3</t>
  </si>
  <si>
    <t>Послуги із страхування автомобілів</t>
  </si>
  <si>
    <t>Послуги із страхування водіїв</t>
  </si>
  <si>
    <t>Обслуговування електроустановок</t>
  </si>
  <si>
    <t>Інтернет зв'язок (сел. Костянтинівка)</t>
  </si>
  <si>
    <t>Інтернет зв'язок (с. Іванівка)</t>
  </si>
  <si>
    <t>Надання послуг з розміщення веб-сторінки з головним доменом в мережі інтернет</t>
  </si>
  <si>
    <t>Інтеграція системи керування контентом офіційного сайту м. Южноукраїнська з соц.мережами та розробка модуля напівавтоматичного процесу розміщення новин в соц.мережах</t>
  </si>
  <si>
    <t>Послуги телефонного зв’язку (Установа)</t>
  </si>
  <si>
    <t xml:space="preserve">Послуги антивірусного програмного забезпечення </t>
  </si>
  <si>
    <t>48760000-3</t>
  </si>
  <si>
    <t>Ліцензії по лінії МВС (послуги з ліцензійного програмного забезпечення ЦНАПу)</t>
  </si>
  <si>
    <t>Надання послуг з обробки та періодичної архівацій даних розміщуваних на офіційному сайті міста Южноукраїнськ</t>
  </si>
  <si>
    <t>Надання послуг з технічного обслуговування офіційного веб-сайту міста Южноукраїнська</t>
  </si>
  <si>
    <t>Надання послуг з розміщення та зберігання архіву з електронно-інформаційного ресурсу (веб-сайту)</t>
  </si>
  <si>
    <t>Модуль паролів оновлення користувачів</t>
  </si>
  <si>
    <t>Оплата теплопостачання (сел. Костянтинівка)</t>
  </si>
  <si>
    <t>Холодна вода (смт Костянтинівка)</t>
  </si>
  <si>
    <t>Послуги водовідведення (смт Костянтинівка)</t>
  </si>
  <si>
    <t>Постачання електричної енергії (смт Костянтинівка)</t>
  </si>
  <si>
    <t>Послуги телефонного зв’язку (смт Костянтинівка)</t>
  </si>
  <si>
    <t>Постачання електричної енергії (с. Іванівка)</t>
  </si>
  <si>
    <t>Послуги розподілу електричної енергії (смт Костянтинівка)</t>
  </si>
  <si>
    <t>Послуги розподілу електричної енергії (с. Іванівка)</t>
  </si>
  <si>
    <t xml:space="preserve">Папки вітальні </t>
  </si>
  <si>
    <t>Колар міського голови</t>
  </si>
  <si>
    <t>18530000-3</t>
  </si>
  <si>
    <t>Сплата членських внесків «Енергоефективні міста»</t>
  </si>
  <si>
    <t>Білизна, 1л.</t>
  </si>
  <si>
    <t>Програма розвитку підприємництва</t>
  </si>
  <si>
    <t>Придбання квітів для відзначення кращих підприємців до Дня підприємця</t>
  </si>
  <si>
    <t>Придбання подарунків для відзначення кращих підприємців до Дня підприємця</t>
  </si>
  <si>
    <t>30140000-2</t>
  </si>
  <si>
    <t>Програма моб.работи</t>
  </si>
  <si>
    <t>Кондиціонер (облаштування призовної дільниці)</t>
  </si>
  <si>
    <t>Ноутбук (облаштування призовної дільниці)</t>
  </si>
  <si>
    <t>30210000-4</t>
  </si>
  <si>
    <t>Офісні стільці (облаштування призовної дільниці)</t>
  </si>
  <si>
    <t>39110000-6</t>
  </si>
  <si>
    <t>Швабра з віджимом (облаштування призовної дільниці)</t>
  </si>
  <si>
    <t>Багатофункціональний пристрій (облаштування призовної дільниці)</t>
  </si>
  <si>
    <t>Диван для зони очікування (облаштування призовної дільниці)</t>
  </si>
  <si>
    <t>39150000-8</t>
  </si>
  <si>
    <t>Відшкодування витрат на перевезення резервістів оперативного резерву першої черги на навчальні (перевірочні) та спеціальні військові збори в мирний час та в особливий період</t>
  </si>
  <si>
    <t>60140000-1</t>
  </si>
  <si>
    <t>Висвітлення депутатської діяльності через друковані засоби</t>
  </si>
  <si>
    <t>Програма інформ. підтримки розвитку міста та діяльності ОМС</t>
  </si>
  <si>
    <t>Спец.фонд (архівний відділ)</t>
  </si>
  <si>
    <t>Повірка вогнегасників (Архівний відділ)</t>
  </si>
  <si>
    <t>Меблі офісні</t>
  </si>
  <si>
    <t>Послуги телефонного зв’язку (с.Іванівка)</t>
  </si>
  <si>
    <t>90430000-0</t>
  </si>
  <si>
    <t xml:space="preserve">Постачання електричної енергії </t>
  </si>
  <si>
    <t>Відшкодування витрат на теплопостачання в орендованих приміщеннях</t>
  </si>
  <si>
    <t>Двері металеві вхідні (ЦНАП)</t>
  </si>
  <si>
    <t>44220000-8</t>
  </si>
  <si>
    <t>Мікрофони для сесійної зали</t>
  </si>
  <si>
    <t>32340000-8</t>
  </si>
  <si>
    <t>Роз’єми для підключення мікрофонів</t>
  </si>
  <si>
    <t>44320000-9</t>
  </si>
  <si>
    <t>Кабель мікрофонний</t>
  </si>
  <si>
    <t>Встановлення дверей металевих вхідних (ЦНАП)</t>
  </si>
  <si>
    <t>45420000-7</t>
  </si>
  <si>
    <t>Поточний ремонт покрівлі адмінбудівлі</t>
  </si>
  <si>
    <t>45260000-7</t>
  </si>
  <si>
    <t>Встановлення та налаштування програмного забезпечення містобудівного кадастру</t>
  </si>
  <si>
    <t>Цифровий мікшерний пульт</t>
  </si>
  <si>
    <t>Спеціальний фонд</t>
  </si>
  <si>
    <t>Сервер бази даних</t>
  </si>
  <si>
    <t>Блок безперебійного живлення для серверу</t>
  </si>
  <si>
    <t>31680000-6</t>
  </si>
  <si>
    <t>48820000-2</t>
  </si>
  <si>
    <t>31154000-0</t>
  </si>
  <si>
    <t>48610000-7</t>
  </si>
  <si>
    <t>Послуги про відшкодування витрат на утримання орендованого нерухомого майна (Цвіточний,9)</t>
  </si>
  <si>
    <t>Послуги про відшкодування витрат на утримання орендованого нерухомого майна (Архів - Дружби народів, 52)</t>
  </si>
  <si>
    <t>Послуги про відшкодування витрат на утримання орендованого нерухомого майна (Дружби Народів,23 - ВВДРВ, гаражі, склад)</t>
  </si>
  <si>
    <t>Послуги про відшкодування витрат на утримання орендованого нерухомого майна (ЦНАП)</t>
  </si>
  <si>
    <t>Послуги про відшкодування витрат на утримання орендованого нерухомого майна (Архів - Дружби народів, 54)</t>
  </si>
  <si>
    <t>Оливи мастильні</t>
  </si>
  <si>
    <t>Послуги ліцензійного забезпечення містобудівного кадастру</t>
  </si>
  <si>
    <t>Постачання холодної води</t>
  </si>
  <si>
    <t>Магнітно-маркерні дошки (додаткові кошти)</t>
  </si>
  <si>
    <t>79140000-7</t>
  </si>
  <si>
    <t>Послуги юридичного консультування та правової допомоги</t>
  </si>
  <si>
    <t>Виконавчий комітет Южноукраїнської міської ради, ЄДРПОУ 20910974</t>
  </si>
  <si>
    <t>Спец. фонд</t>
  </si>
  <si>
    <t>Послуги юридичного консультування та правової допомоги (додаткові кошти)</t>
  </si>
  <si>
    <t>Нотаріальні послуги, одержання витягів (додаткові кошти)</t>
  </si>
  <si>
    <t>Вода мінеральна бутильована (додаткові кошти)</t>
  </si>
  <si>
    <t>Встановлення (монтаж) бойлерів</t>
  </si>
  <si>
    <t>45330000-9</t>
  </si>
  <si>
    <t>Послуги водовідведення (додаткові кошти)</t>
  </si>
  <si>
    <t>Послуги з обслуговування робочих станцій (додаткові кошти)</t>
  </si>
  <si>
    <t>98130000-3</t>
  </si>
  <si>
    <t>Сплата членських внесків в ВА ОМС "Асоціація міст України"</t>
  </si>
  <si>
    <t>Сплата членських внесків в МРВ АМУ</t>
  </si>
  <si>
    <t>Уповноважена особа                                                                                             Т.О. Саєнко</t>
  </si>
  <si>
    <t>Придбання сувенірної та поліграфічної продукції з символікою міста</t>
  </si>
  <si>
    <t>Оплата послуг з харчування</t>
  </si>
  <si>
    <t>Оплата послуг проживання в готелях</t>
  </si>
  <si>
    <t>Оплата послуг з тимчасового користування приміщенням танцювальної зали ПК "Енергетик"</t>
  </si>
  <si>
    <t>98341000-5</t>
  </si>
  <si>
    <t>55320000-9</t>
  </si>
  <si>
    <t>Послуги вивезення та утилізації твердих побутових відходів (приміщення №4)</t>
  </si>
  <si>
    <t>Послуги вивезення та утилізації твердих побутових відходів (приміщення № 80)</t>
  </si>
  <si>
    <t>Послуги вивезення та утилізації твердих побутових відходів (гаражні бокси №№1,2,3)</t>
  </si>
  <si>
    <t>без застосування електронної системи (відповідно до абз.3 п.2 ч.7 ст. 3)</t>
  </si>
  <si>
    <t xml:space="preserve">без застосування електронної системи </t>
  </si>
  <si>
    <t>22460000-2</t>
  </si>
  <si>
    <t xml:space="preserve">Річний план закупівель </t>
  </si>
  <si>
    <t>Бланки, журнали</t>
  </si>
  <si>
    <t>Придбання степлеру посиленої потужності  на 240 арк.</t>
  </si>
  <si>
    <t>Придбання кулерів для питної води</t>
  </si>
  <si>
    <t>Цілодобове спостореження установки пожежної автоматики (ЦНАП)</t>
  </si>
  <si>
    <t>Пусконалагоджування засобів сигналізації (ЦНАП)</t>
  </si>
  <si>
    <t>Послуги з встановлення та налагодження аудіосистеми в сесійній залі для проведення сесій та конференцій</t>
  </si>
  <si>
    <t>51310000-8</t>
  </si>
  <si>
    <t>Послуги бухгалтерської програми для бюджетних та державних установ України</t>
  </si>
  <si>
    <t>Придбання постеру (3*6) для білборда</t>
  </si>
  <si>
    <t>22462000-6</t>
  </si>
  <si>
    <t>Придбання листівок-запрошень СПД до участі у конкурсі</t>
  </si>
  <si>
    <t>Розміщення постеру на білборді</t>
  </si>
  <si>
    <t>79341000-6</t>
  </si>
  <si>
    <t>Оплата послуг проживання в готеля</t>
  </si>
  <si>
    <t>Страхування орендованих приміщень (Цвіточний,9)</t>
  </si>
  <si>
    <t>Страхування орендованих приміщень (Архів)</t>
  </si>
  <si>
    <t>Страхування орендованих приміщень (ЦНАП)</t>
  </si>
  <si>
    <t xml:space="preserve">Страхування орендованих приміщень (гаражі) </t>
  </si>
  <si>
    <t>Страхування орендованих приміщень (приміщ. №4, №80а)</t>
  </si>
  <si>
    <t>Побутова техніка для відзначення переможців огляд-конкурсу</t>
  </si>
  <si>
    <t xml:space="preserve">на 2021 рік  станом на 04.06.2021 </t>
  </si>
  <si>
    <t>Виготовлення технічної документації із землеустрою щодо інвентаризації земель в межах Южноукраїнської територіальної громади</t>
  </si>
  <si>
    <t xml:space="preserve"> 71240000-2</t>
  </si>
  <si>
    <t>КПКВКМБ</t>
  </si>
  <si>
    <t>Витрати на виготовлення звіту з експертної грошової оцінки земельної ділянки, що знаходиться за адресою: вулиця  Молодіжна, 4 (за рахунок авансового внеску коштів на придбання зазначеної земельної ділянки)</t>
  </si>
  <si>
    <t>Програма розвитку земельних ресурсів</t>
  </si>
  <si>
    <t xml:space="preserve">Програма охорони довкілля та раціонального природокористування </t>
  </si>
  <si>
    <t>Організація і здійснення робіт з екологічної освіти (проведення інформаційно-виховних лекцій в закладах освіти, поведення семінарів, організація виставок та інших заходів щодо пропаганди охорони навколишнього природного середовища, видання поліграфічної продукції з екологічної тематики) п.5.7.2</t>
  </si>
  <si>
    <t>79950000-8</t>
  </si>
  <si>
    <t>Ліквідація несанкціонованих сміттєзвалищ, п.5.5.1</t>
  </si>
  <si>
    <t>Програма охорони довкілля та раціонального природокористування</t>
  </si>
  <si>
    <t>Заходи з озеленення міста (садіння саджанців дерев та кущів більше 1 року) п.5.1.1.</t>
  </si>
  <si>
    <t>77310000-6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</si>
</sst>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2;&#1085;&#1076;&#1091;&#1083;/&#1058;&#1045;&#1053;&#1044;&#1045;&#1056;%202020/08.01.20%20&#8470;1%20&#1088;&#1110;&#1095;&#1085;.&#1087;&#1083;&#1072;&#1085;/Plan%20&#1089;&#1090;&#1072;&#1085;&#1086;&#1084;%2008.01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09"/>
  <sheetViews>
    <sheetView tabSelected="1" topLeftCell="A71" zoomScale="85" zoomScaleNormal="85" workbookViewId="0">
      <selection activeCell="I76" sqref="I76:I78"/>
    </sheetView>
  </sheetViews>
  <sheetFormatPr defaultRowHeight="15.75" x14ac:dyDescent="0.25"/>
  <cols>
    <col min="1" max="1" width="37.7109375" style="9" customWidth="1"/>
    <col min="2" max="2" width="12.7109375" style="9" customWidth="1"/>
    <col min="3" max="3" width="14.28515625" style="15" customWidth="1"/>
    <col min="4" max="4" width="14.42578125" style="15" customWidth="1"/>
    <col min="5" max="5" width="14.140625" style="9" customWidth="1"/>
    <col min="6" max="6" width="9.7109375" style="9" customWidth="1"/>
    <col min="7" max="7" width="40.140625" style="9" customWidth="1"/>
    <col min="8" max="8" width="16.140625" style="10" customWidth="1"/>
    <col min="9" max="9" width="17.28515625" style="9" customWidth="1"/>
    <col min="10" max="10" width="33.7109375" style="9" hidden="1" customWidth="1"/>
    <col min="11" max="11" width="16.5703125" style="9" customWidth="1"/>
    <col min="12" max="12" width="15.140625" style="9" customWidth="1"/>
    <col min="13" max="16384" width="9.140625" style="9"/>
  </cols>
  <sheetData>
    <row r="1" spans="1:12" ht="18.75" x14ac:dyDescent="0.3">
      <c r="C1" s="208" t="s">
        <v>323</v>
      </c>
      <c r="D1" s="208"/>
      <c r="E1" s="208"/>
      <c r="F1" s="208"/>
      <c r="G1" s="208"/>
      <c r="H1" s="208"/>
      <c r="I1" s="208"/>
    </row>
    <row r="2" spans="1:12" ht="18.75" x14ac:dyDescent="0.3">
      <c r="C2" s="208" t="s">
        <v>344</v>
      </c>
      <c r="D2" s="208"/>
      <c r="E2" s="208"/>
      <c r="F2" s="208"/>
      <c r="G2" s="208"/>
      <c r="H2" s="208"/>
      <c r="I2" s="208"/>
    </row>
    <row r="3" spans="1:12" ht="19.5" thickBot="1" x14ac:dyDescent="0.35">
      <c r="C3" s="208" t="s">
        <v>298</v>
      </c>
      <c r="D3" s="208"/>
      <c r="E3" s="208"/>
      <c r="F3" s="208"/>
      <c r="G3" s="208"/>
      <c r="H3" s="208"/>
      <c r="I3" s="208"/>
    </row>
    <row r="4" spans="1:12" ht="156" customHeight="1" thickBot="1" x14ac:dyDescent="0.3">
      <c r="A4" s="1" t="s">
        <v>39</v>
      </c>
      <c r="B4" s="3" t="s">
        <v>6</v>
      </c>
      <c r="C4" s="18" t="s">
        <v>0</v>
      </c>
      <c r="D4" s="4" t="s">
        <v>108</v>
      </c>
      <c r="E4" s="22" t="s">
        <v>1</v>
      </c>
      <c r="F4" s="6" t="s">
        <v>2</v>
      </c>
      <c r="G4" s="5" t="s">
        <v>5</v>
      </c>
      <c r="H4" s="8" t="s">
        <v>16</v>
      </c>
      <c r="I4" s="2" t="s">
        <v>17</v>
      </c>
      <c r="J4" s="11" t="s">
        <v>49</v>
      </c>
      <c r="K4" s="4" t="s">
        <v>3</v>
      </c>
      <c r="L4" s="182" t="s">
        <v>347</v>
      </c>
    </row>
    <row r="5" spans="1:12" ht="28.5" customHeight="1" x14ac:dyDescent="0.25">
      <c r="A5" s="23" t="s">
        <v>109</v>
      </c>
      <c r="B5" s="49" t="s">
        <v>7</v>
      </c>
      <c r="C5" s="36">
        <v>120000</v>
      </c>
      <c r="D5" s="129">
        <f>C5</f>
        <v>120000</v>
      </c>
      <c r="E5" s="23" t="s">
        <v>63</v>
      </c>
      <c r="F5" s="67">
        <v>2021</v>
      </c>
      <c r="G5" s="61" t="s">
        <v>176</v>
      </c>
      <c r="H5" s="26">
        <v>44256</v>
      </c>
      <c r="I5" s="49" t="s">
        <v>110</v>
      </c>
      <c r="J5" s="23"/>
      <c r="K5" s="49">
        <v>2210</v>
      </c>
    </row>
    <row r="6" spans="1:12" ht="27" customHeight="1" x14ac:dyDescent="0.25">
      <c r="A6" s="23" t="s">
        <v>54</v>
      </c>
      <c r="B6" s="23" t="s">
        <v>7</v>
      </c>
      <c r="C6" s="36">
        <v>76000</v>
      </c>
      <c r="D6" s="24">
        <f t="shared" ref="D6:D15" si="0">C6</f>
        <v>76000</v>
      </c>
      <c r="E6" s="23" t="s">
        <v>63</v>
      </c>
      <c r="F6" s="23">
        <v>2021</v>
      </c>
      <c r="G6" s="60" t="s">
        <v>176</v>
      </c>
      <c r="H6" s="26">
        <v>44197</v>
      </c>
      <c r="I6" s="23" t="s">
        <v>67</v>
      </c>
      <c r="J6" s="23"/>
      <c r="K6" s="23">
        <v>2210</v>
      </c>
    </row>
    <row r="7" spans="1:12" x14ac:dyDescent="0.25">
      <c r="A7" s="25" t="s">
        <v>292</v>
      </c>
      <c r="B7" s="23" t="s">
        <v>7</v>
      </c>
      <c r="C7" s="24">
        <v>14000</v>
      </c>
      <c r="D7" s="24">
        <f t="shared" si="0"/>
        <v>14000</v>
      </c>
      <c r="E7" s="25" t="s">
        <v>63</v>
      </c>
      <c r="F7" s="23">
        <v>2021</v>
      </c>
      <c r="G7" s="23" t="s">
        <v>37</v>
      </c>
      <c r="H7" s="26">
        <v>44197</v>
      </c>
      <c r="I7" s="25" t="s">
        <v>73</v>
      </c>
      <c r="J7" s="25"/>
      <c r="K7" s="25">
        <v>2210</v>
      </c>
    </row>
    <row r="8" spans="1:12" x14ac:dyDescent="0.25">
      <c r="A8" s="25" t="s">
        <v>81</v>
      </c>
      <c r="B8" s="23" t="s">
        <v>7</v>
      </c>
      <c r="C8" s="24">
        <v>49910</v>
      </c>
      <c r="D8" s="24">
        <f t="shared" si="0"/>
        <v>49910</v>
      </c>
      <c r="E8" s="25" t="s">
        <v>63</v>
      </c>
      <c r="F8" s="23">
        <v>2021</v>
      </c>
      <c r="G8" s="23" t="s">
        <v>37</v>
      </c>
      <c r="H8" s="26">
        <v>44228</v>
      </c>
      <c r="I8" s="25" t="s">
        <v>82</v>
      </c>
      <c r="J8" s="25"/>
      <c r="K8" s="25">
        <v>2210</v>
      </c>
    </row>
    <row r="9" spans="1:12" ht="14.25" customHeight="1" x14ac:dyDescent="0.25">
      <c r="A9" s="23" t="s">
        <v>181</v>
      </c>
      <c r="B9" s="23" t="s">
        <v>7</v>
      </c>
      <c r="C9" s="24">
        <f>42000-6800</f>
        <v>35200</v>
      </c>
      <c r="D9" s="24">
        <f t="shared" si="0"/>
        <v>35200</v>
      </c>
      <c r="E9" s="25" t="s">
        <v>63</v>
      </c>
      <c r="F9" s="82">
        <v>2021</v>
      </c>
      <c r="G9" s="23" t="s">
        <v>37</v>
      </c>
      <c r="H9" s="26">
        <v>44197</v>
      </c>
      <c r="I9" s="25" t="s">
        <v>107</v>
      </c>
      <c r="J9" s="25"/>
      <c r="K9" s="25">
        <v>2210</v>
      </c>
    </row>
    <row r="10" spans="1:12" ht="18.75" customHeight="1" x14ac:dyDescent="0.25">
      <c r="A10" s="23" t="s">
        <v>174</v>
      </c>
      <c r="B10" s="188" t="s">
        <v>7</v>
      </c>
      <c r="C10" s="24">
        <v>43400</v>
      </c>
      <c r="D10" s="168">
        <v>43400</v>
      </c>
      <c r="E10" s="188" t="s">
        <v>63</v>
      </c>
      <c r="F10" s="188">
        <v>2021</v>
      </c>
      <c r="G10" s="23" t="s">
        <v>37</v>
      </c>
      <c r="H10" s="210">
        <v>44197</v>
      </c>
      <c r="I10" s="183" t="s">
        <v>83</v>
      </c>
      <c r="J10" s="25"/>
      <c r="K10" s="183">
        <v>2210</v>
      </c>
    </row>
    <row r="11" spans="1:12" ht="14.25" customHeight="1" x14ac:dyDescent="0.25">
      <c r="A11" s="188" t="s">
        <v>113</v>
      </c>
      <c r="B11" s="189"/>
      <c r="C11" s="24">
        <v>5000</v>
      </c>
      <c r="D11" s="191">
        <f>C11+C12</f>
        <v>14000</v>
      </c>
      <c r="E11" s="189"/>
      <c r="F11" s="189"/>
      <c r="G11" s="23" t="s">
        <v>37</v>
      </c>
      <c r="H11" s="210"/>
      <c r="I11" s="184"/>
      <c r="J11" s="25"/>
      <c r="K11" s="184"/>
    </row>
    <row r="12" spans="1:12" ht="14.25" customHeight="1" x14ac:dyDescent="0.25">
      <c r="A12" s="193"/>
      <c r="B12" s="189"/>
      <c r="C12" s="168">
        <v>9000</v>
      </c>
      <c r="D12" s="192"/>
      <c r="E12" s="189"/>
      <c r="F12" s="189"/>
      <c r="G12" s="159" t="s">
        <v>37</v>
      </c>
      <c r="H12" s="26">
        <v>44348</v>
      </c>
      <c r="I12" s="184"/>
      <c r="J12" s="25"/>
      <c r="K12" s="184"/>
    </row>
    <row r="13" spans="1:12" ht="15.75" customHeight="1" x14ac:dyDescent="0.25">
      <c r="A13" s="23" t="s">
        <v>111</v>
      </c>
      <c r="B13" s="189"/>
      <c r="C13" s="24">
        <v>46400</v>
      </c>
      <c r="D13" s="209">
        <f>C13+C14</f>
        <v>48640</v>
      </c>
      <c r="E13" s="189"/>
      <c r="F13" s="189"/>
      <c r="G13" s="188" t="s">
        <v>37</v>
      </c>
      <c r="H13" s="210">
        <v>44256</v>
      </c>
      <c r="I13" s="184"/>
      <c r="J13" s="25"/>
      <c r="K13" s="184"/>
    </row>
    <row r="14" spans="1:12" ht="14.25" customHeight="1" x14ac:dyDescent="0.25">
      <c r="A14" s="23" t="s">
        <v>186</v>
      </c>
      <c r="B14" s="189"/>
      <c r="C14" s="24">
        <v>2240</v>
      </c>
      <c r="D14" s="209"/>
      <c r="E14" s="189"/>
      <c r="F14" s="189"/>
      <c r="G14" s="193"/>
      <c r="H14" s="210"/>
      <c r="I14" s="184"/>
      <c r="J14" s="25"/>
      <c r="K14" s="184"/>
    </row>
    <row r="15" spans="1:12" ht="17.25" customHeight="1" x14ac:dyDescent="0.25">
      <c r="A15" s="23" t="s">
        <v>112</v>
      </c>
      <c r="B15" s="189"/>
      <c r="C15" s="24">
        <v>1450</v>
      </c>
      <c r="D15" s="24">
        <f t="shared" si="0"/>
        <v>1450</v>
      </c>
      <c r="E15" s="193"/>
      <c r="F15" s="189"/>
      <c r="G15" s="23" t="s">
        <v>37</v>
      </c>
      <c r="H15" s="26">
        <v>44231</v>
      </c>
      <c r="I15" s="184"/>
      <c r="J15" s="30"/>
      <c r="K15" s="184"/>
    </row>
    <row r="16" spans="1:12" ht="46.5" customHeight="1" x14ac:dyDescent="0.25">
      <c r="A16" s="23" t="s">
        <v>174</v>
      </c>
      <c r="B16" s="189"/>
      <c r="C16" s="83">
        <v>1225</v>
      </c>
      <c r="D16" s="191">
        <f>C16+C17</f>
        <v>3225</v>
      </c>
      <c r="E16" s="23" t="s">
        <v>260</v>
      </c>
      <c r="F16" s="189"/>
      <c r="G16" s="188" t="s">
        <v>37</v>
      </c>
      <c r="H16" s="201">
        <v>44287</v>
      </c>
      <c r="I16" s="184"/>
      <c r="J16" s="75"/>
      <c r="K16" s="184"/>
    </row>
    <row r="17" spans="1:11" ht="45" customHeight="1" x14ac:dyDescent="0.25">
      <c r="A17" s="23" t="s">
        <v>111</v>
      </c>
      <c r="B17" s="189"/>
      <c r="C17" s="83">
        <v>2000</v>
      </c>
      <c r="D17" s="192"/>
      <c r="E17" s="23" t="s">
        <v>260</v>
      </c>
      <c r="F17" s="189"/>
      <c r="G17" s="193"/>
      <c r="H17" s="196"/>
      <c r="I17" s="184"/>
      <c r="J17" s="75"/>
      <c r="K17" s="184"/>
    </row>
    <row r="18" spans="1:11" ht="33.75" customHeight="1" x14ac:dyDescent="0.25">
      <c r="A18" s="23" t="s">
        <v>295</v>
      </c>
      <c r="B18" s="193"/>
      <c r="C18" s="127">
        <v>6800</v>
      </c>
      <c r="D18" s="122">
        <f>C18</f>
        <v>6800</v>
      </c>
      <c r="E18" s="25" t="s">
        <v>63</v>
      </c>
      <c r="F18" s="193"/>
      <c r="G18" s="23" t="s">
        <v>37</v>
      </c>
      <c r="H18" s="26">
        <v>44256</v>
      </c>
      <c r="I18" s="185"/>
      <c r="J18" s="119"/>
      <c r="K18" s="185"/>
    </row>
    <row r="19" spans="1:11" ht="15" customHeight="1" x14ac:dyDescent="0.25">
      <c r="A19" s="23" t="s">
        <v>191</v>
      </c>
      <c r="B19" s="23" t="s">
        <v>7</v>
      </c>
      <c r="C19" s="24">
        <v>1600</v>
      </c>
      <c r="D19" s="36">
        <f>C19</f>
        <v>1600</v>
      </c>
      <c r="E19" s="25" t="s">
        <v>63</v>
      </c>
      <c r="F19" s="23">
        <v>2021</v>
      </c>
      <c r="G19" s="23" t="s">
        <v>37</v>
      </c>
      <c r="H19" s="37">
        <v>44197</v>
      </c>
      <c r="I19" s="25" t="s">
        <v>245</v>
      </c>
      <c r="J19" s="25"/>
      <c r="K19" s="25">
        <v>2210</v>
      </c>
    </row>
    <row r="20" spans="1:11" x14ac:dyDescent="0.25">
      <c r="A20" s="25" t="s">
        <v>114</v>
      </c>
      <c r="B20" s="188" t="s">
        <v>7</v>
      </c>
      <c r="C20" s="24">
        <v>1000</v>
      </c>
      <c r="D20" s="209">
        <f>C20+C21</f>
        <v>2200</v>
      </c>
      <c r="E20" s="183" t="s">
        <v>63</v>
      </c>
      <c r="F20" s="188">
        <v>2021</v>
      </c>
      <c r="G20" s="188" t="s">
        <v>37</v>
      </c>
      <c r="H20" s="201">
        <v>44256</v>
      </c>
      <c r="I20" s="183" t="s">
        <v>115</v>
      </c>
      <c r="J20" s="25"/>
      <c r="K20" s="183">
        <v>2210</v>
      </c>
    </row>
    <row r="21" spans="1:11" x14ac:dyDescent="0.25">
      <c r="A21" s="25" t="s">
        <v>188</v>
      </c>
      <c r="B21" s="189"/>
      <c r="C21" s="24">
        <v>1200</v>
      </c>
      <c r="D21" s="209"/>
      <c r="E21" s="184"/>
      <c r="F21" s="189"/>
      <c r="G21" s="189"/>
      <c r="H21" s="196"/>
      <c r="I21" s="184"/>
      <c r="J21" s="25"/>
      <c r="K21" s="184"/>
    </row>
    <row r="22" spans="1:11" x14ac:dyDescent="0.25">
      <c r="A22" s="25" t="s">
        <v>116</v>
      </c>
      <c r="B22" s="23" t="s">
        <v>7</v>
      </c>
      <c r="C22" s="24">
        <v>1500</v>
      </c>
      <c r="D22" s="45">
        <f>C22</f>
        <v>1500</v>
      </c>
      <c r="E22" s="25" t="s">
        <v>63</v>
      </c>
      <c r="F22" s="23">
        <v>2021</v>
      </c>
      <c r="G22" s="46" t="s">
        <v>37</v>
      </c>
      <c r="H22" s="26">
        <v>44256</v>
      </c>
      <c r="I22" s="25" t="s">
        <v>118</v>
      </c>
      <c r="J22" s="25"/>
      <c r="K22" s="25">
        <v>2210</v>
      </c>
    </row>
    <row r="23" spans="1:11" ht="31.5" x14ac:dyDescent="0.25">
      <c r="A23" s="23" t="s">
        <v>192</v>
      </c>
      <c r="B23" s="23" t="s">
        <v>7</v>
      </c>
      <c r="C23" s="24">
        <v>70000</v>
      </c>
      <c r="D23" s="45">
        <f>C23</f>
        <v>70000</v>
      </c>
      <c r="E23" s="25" t="s">
        <v>63</v>
      </c>
      <c r="F23" s="23">
        <v>2021</v>
      </c>
      <c r="G23" s="60" t="s">
        <v>176</v>
      </c>
      <c r="H23" s="29">
        <v>44256</v>
      </c>
      <c r="I23" s="32" t="s">
        <v>193</v>
      </c>
      <c r="J23" s="25"/>
      <c r="K23" s="25">
        <v>2210</v>
      </c>
    </row>
    <row r="24" spans="1:11" ht="31.5" x14ac:dyDescent="0.25">
      <c r="A24" s="23" t="s">
        <v>194</v>
      </c>
      <c r="B24" s="23" t="s">
        <v>7</v>
      </c>
      <c r="C24" s="24">
        <v>21000</v>
      </c>
      <c r="D24" s="35">
        <f>C24</f>
        <v>21000</v>
      </c>
      <c r="E24" s="30" t="s">
        <v>63</v>
      </c>
      <c r="F24" s="23">
        <v>2021</v>
      </c>
      <c r="G24" s="23" t="s">
        <v>37</v>
      </c>
      <c r="H24" s="26">
        <v>44197</v>
      </c>
      <c r="I24" s="25" t="s">
        <v>195</v>
      </c>
      <c r="J24" s="25"/>
      <c r="K24" s="30">
        <v>2210</v>
      </c>
    </row>
    <row r="25" spans="1:11" ht="15" customHeight="1" x14ac:dyDescent="0.25">
      <c r="A25" s="23" t="s">
        <v>262</v>
      </c>
      <c r="B25" s="23" t="s">
        <v>7</v>
      </c>
      <c r="C25" s="24">
        <v>9700</v>
      </c>
      <c r="D25" s="44">
        <f>C25</f>
        <v>9700</v>
      </c>
      <c r="E25" s="25" t="s">
        <v>63</v>
      </c>
      <c r="F25" s="33">
        <v>2021</v>
      </c>
      <c r="G25" s="23" t="s">
        <v>37</v>
      </c>
      <c r="H25" s="29">
        <v>44197</v>
      </c>
      <c r="I25" s="32" t="s">
        <v>187</v>
      </c>
      <c r="J25" s="25"/>
      <c r="K25" s="30">
        <v>2210</v>
      </c>
    </row>
    <row r="26" spans="1:11" ht="34.5" customHeight="1" x14ac:dyDescent="0.25">
      <c r="A26" s="23" t="s">
        <v>117</v>
      </c>
      <c r="B26" s="188" t="s">
        <v>7</v>
      </c>
      <c r="C26" s="24">
        <v>3000</v>
      </c>
      <c r="D26" s="191">
        <f>C26+C27+C28+C29</f>
        <v>29000</v>
      </c>
      <c r="E26" s="183" t="s">
        <v>63</v>
      </c>
      <c r="F26" s="188">
        <v>2021</v>
      </c>
      <c r="G26" s="188" t="s">
        <v>37</v>
      </c>
      <c r="H26" s="26">
        <v>44197</v>
      </c>
      <c r="I26" s="183" t="s">
        <v>84</v>
      </c>
      <c r="J26" s="25"/>
      <c r="K26" s="183">
        <v>2210</v>
      </c>
    </row>
    <row r="27" spans="1:11" ht="34.5" customHeight="1" x14ac:dyDescent="0.25">
      <c r="A27" s="23" t="s">
        <v>182</v>
      </c>
      <c r="B27" s="189"/>
      <c r="C27" s="24">
        <v>14000</v>
      </c>
      <c r="D27" s="194"/>
      <c r="E27" s="184"/>
      <c r="F27" s="189"/>
      <c r="G27" s="189"/>
      <c r="H27" s="26">
        <v>44228</v>
      </c>
      <c r="I27" s="184"/>
      <c r="J27" s="25"/>
      <c r="K27" s="184"/>
    </row>
    <row r="28" spans="1:11" ht="18" customHeight="1" x14ac:dyDescent="0.25">
      <c r="A28" s="23" t="s">
        <v>189</v>
      </c>
      <c r="B28" s="189"/>
      <c r="C28" s="24">
        <v>4000</v>
      </c>
      <c r="D28" s="194"/>
      <c r="E28" s="185"/>
      <c r="F28" s="189"/>
      <c r="G28" s="189"/>
      <c r="H28" s="26">
        <v>44229</v>
      </c>
      <c r="I28" s="184"/>
      <c r="J28" s="25"/>
      <c r="K28" s="184"/>
    </row>
    <row r="29" spans="1:11" ht="33.75" customHeight="1" x14ac:dyDescent="0.25">
      <c r="A29" s="23" t="s">
        <v>253</v>
      </c>
      <c r="B29" s="193"/>
      <c r="C29" s="83">
        <v>8000</v>
      </c>
      <c r="D29" s="192"/>
      <c r="E29" s="78" t="s">
        <v>246</v>
      </c>
      <c r="F29" s="193"/>
      <c r="G29" s="193"/>
      <c r="H29" s="26">
        <v>44197</v>
      </c>
      <c r="I29" s="185"/>
      <c r="J29" s="25"/>
      <c r="K29" s="185"/>
    </row>
    <row r="30" spans="1:11" x14ac:dyDescent="0.25">
      <c r="A30" s="23" t="s">
        <v>85</v>
      </c>
      <c r="B30" s="23" t="s">
        <v>7</v>
      </c>
      <c r="C30" s="24">
        <v>29920</v>
      </c>
      <c r="D30" s="50">
        <f>C30</f>
        <v>29920</v>
      </c>
      <c r="E30" s="25" t="s">
        <v>63</v>
      </c>
      <c r="F30" s="23">
        <v>2021</v>
      </c>
      <c r="G30" s="25" t="s">
        <v>37</v>
      </c>
      <c r="H30" s="26">
        <v>44287</v>
      </c>
      <c r="I30" s="183" t="s">
        <v>86</v>
      </c>
      <c r="J30" s="25"/>
      <c r="K30" s="183">
        <v>2210</v>
      </c>
    </row>
    <row r="31" spans="1:11" x14ac:dyDescent="0.25">
      <c r="A31" s="23" t="s">
        <v>190</v>
      </c>
      <c r="B31" s="23" t="s">
        <v>7</v>
      </c>
      <c r="C31" s="24">
        <v>3200</v>
      </c>
      <c r="D31" s="24">
        <f>C31</f>
        <v>3200</v>
      </c>
      <c r="E31" s="25" t="s">
        <v>63</v>
      </c>
      <c r="F31" s="34">
        <v>2021</v>
      </c>
      <c r="G31" s="25" t="s">
        <v>37</v>
      </c>
      <c r="H31" s="28">
        <v>44317</v>
      </c>
      <c r="I31" s="185"/>
      <c r="J31" s="25"/>
      <c r="K31" s="185"/>
    </row>
    <row r="32" spans="1:11" ht="18.75" customHeight="1" x14ac:dyDescent="0.25">
      <c r="A32" s="23" t="s">
        <v>119</v>
      </c>
      <c r="B32" s="23" t="s">
        <v>7</v>
      </c>
      <c r="C32" s="24">
        <v>290</v>
      </c>
      <c r="D32" s="191">
        <f>C32+C33+C34</f>
        <v>1605</v>
      </c>
      <c r="E32" s="183" t="s">
        <v>63</v>
      </c>
      <c r="F32" s="188">
        <v>2021</v>
      </c>
      <c r="G32" s="188" t="s">
        <v>37</v>
      </c>
      <c r="H32" s="201">
        <v>44256</v>
      </c>
      <c r="I32" s="183" t="s">
        <v>87</v>
      </c>
      <c r="J32" s="25"/>
      <c r="K32" s="183">
        <v>2210</v>
      </c>
    </row>
    <row r="33" spans="1:11" ht="17.25" customHeight="1" x14ac:dyDescent="0.25">
      <c r="A33" s="23" t="s">
        <v>196</v>
      </c>
      <c r="B33" s="23" t="s">
        <v>7</v>
      </c>
      <c r="C33" s="24">
        <v>1150</v>
      </c>
      <c r="D33" s="194"/>
      <c r="E33" s="184"/>
      <c r="F33" s="189"/>
      <c r="G33" s="189"/>
      <c r="H33" s="195"/>
      <c r="I33" s="184"/>
      <c r="J33" s="25"/>
      <c r="K33" s="184"/>
    </row>
    <row r="34" spans="1:11" ht="19.5" customHeight="1" x14ac:dyDescent="0.25">
      <c r="A34" s="23" t="s">
        <v>241</v>
      </c>
      <c r="B34" s="23" t="s">
        <v>7</v>
      </c>
      <c r="C34" s="24">
        <v>165</v>
      </c>
      <c r="D34" s="192"/>
      <c r="E34" s="185"/>
      <c r="F34" s="193"/>
      <c r="G34" s="193"/>
      <c r="H34" s="196"/>
      <c r="I34" s="185"/>
      <c r="J34" s="25"/>
      <c r="K34" s="185"/>
    </row>
    <row r="35" spans="1:11" x14ac:dyDescent="0.25">
      <c r="A35" s="23" t="s">
        <v>88</v>
      </c>
      <c r="B35" s="23" t="s">
        <v>7</v>
      </c>
      <c r="C35" s="24">
        <v>1100</v>
      </c>
      <c r="D35" s="50">
        <f t="shared" ref="D35:D36" si="1">C35</f>
        <v>1100</v>
      </c>
      <c r="E35" s="25" t="s">
        <v>63</v>
      </c>
      <c r="F35" s="23">
        <v>2021</v>
      </c>
      <c r="G35" s="23" t="s">
        <v>37</v>
      </c>
      <c r="H35" s="26">
        <v>44256</v>
      </c>
      <c r="I35" s="25" t="s">
        <v>89</v>
      </c>
      <c r="J35" s="25"/>
      <c r="K35" s="25">
        <v>2210</v>
      </c>
    </row>
    <row r="36" spans="1:11" x14ac:dyDescent="0.25">
      <c r="A36" s="23" t="s">
        <v>90</v>
      </c>
      <c r="B36" s="23" t="s">
        <v>7</v>
      </c>
      <c r="C36" s="24">
        <v>1450</v>
      </c>
      <c r="D36" s="50">
        <f t="shared" si="1"/>
        <v>1450</v>
      </c>
      <c r="E36" s="25" t="s">
        <v>63</v>
      </c>
      <c r="F36" s="23">
        <v>2021</v>
      </c>
      <c r="G36" s="23" t="s">
        <v>37</v>
      </c>
      <c r="H36" s="26">
        <v>44257</v>
      </c>
      <c r="I36" s="25" t="s">
        <v>91</v>
      </c>
      <c r="J36" s="25"/>
      <c r="K36" s="25">
        <v>2210</v>
      </c>
    </row>
    <row r="37" spans="1:11" x14ac:dyDescent="0.25">
      <c r="A37" s="23" t="s">
        <v>120</v>
      </c>
      <c r="B37" s="188" t="s">
        <v>7</v>
      </c>
      <c r="C37" s="24">
        <v>1275</v>
      </c>
      <c r="D37" s="191">
        <f>C37+C38+C39</f>
        <v>2915</v>
      </c>
      <c r="E37" s="183" t="s">
        <v>63</v>
      </c>
      <c r="F37" s="188">
        <v>2021</v>
      </c>
      <c r="G37" s="188" t="s">
        <v>37</v>
      </c>
      <c r="H37" s="201">
        <v>44257</v>
      </c>
      <c r="I37" s="183" t="s">
        <v>122</v>
      </c>
      <c r="J37" s="25"/>
      <c r="K37" s="183">
        <v>2210</v>
      </c>
    </row>
    <row r="38" spans="1:11" x14ac:dyDescent="0.25">
      <c r="A38" s="23" t="s">
        <v>121</v>
      </c>
      <c r="B38" s="189"/>
      <c r="C38" s="24">
        <v>690</v>
      </c>
      <c r="D38" s="194"/>
      <c r="E38" s="184"/>
      <c r="F38" s="189"/>
      <c r="G38" s="189"/>
      <c r="H38" s="195"/>
      <c r="I38" s="184"/>
      <c r="J38" s="25"/>
      <c r="K38" s="184"/>
    </row>
    <row r="39" spans="1:11" x14ac:dyDescent="0.25">
      <c r="A39" s="23" t="s">
        <v>200</v>
      </c>
      <c r="B39" s="193"/>
      <c r="C39" s="24">
        <v>950</v>
      </c>
      <c r="D39" s="192"/>
      <c r="E39" s="185"/>
      <c r="F39" s="193"/>
      <c r="G39" s="193"/>
      <c r="H39" s="196"/>
      <c r="I39" s="185"/>
      <c r="J39" s="25"/>
      <c r="K39" s="185"/>
    </row>
    <row r="40" spans="1:11" x14ac:dyDescent="0.25">
      <c r="A40" s="23" t="s">
        <v>201</v>
      </c>
      <c r="B40" s="23" t="s">
        <v>7</v>
      </c>
      <c r="C40" s="50">
        <v>800</v>
      </c>
      <c r="D40" s="50">
        <f t="shared" ref="D40:D43" si="2">C40</f>
        <v>800</v>
      </c>
      <c r="E40" s="42" t="s">
        <v>63</v>
      </c>
      <c r="F40" s="23">
        <v>2021</v>
      </c>
      <c r="G40" s="23" t="s">
        <v>37</v>
      </c>
      <c r="H40" s="47">
        <v>44256</v>
      </c>
      <c r="I40" s="41" t="s">
        <v>204</v>
      </c>
      <c r="J40" s="25"/>
      <c r="K40" s="25">
        <v>2210</v>
      </c>
    </row>
    <row r="41" spans="1:11" x14ac:dyDescent="0.25">
      <c r="A41" s="23" t="s">
        <v>198</v>
      </c>
      <c r="B41" s="23" t="s">
        <v>7</v>
      </c>
      <c r="C41" s="24">
        <v>800</v>
      </c>
      <c r="D41" s="191">
        <f>C41+C42</f>
        <v>3800</v>
      </c>
      <c r="E41" s="183" t="s">
        <v>63</v>
      </c>
      <c r="F41" s="188">
        <v>2021</v>
      </c>
      <c r="G41" s="188" t="s">
        <v>37</v>
      </c>
      <c r="H41" s="29">
        <v>44197</v>
      </c>
      <c r="I41" s="183" t="s">
        <v>199</v>
      </c>
      <c r="J41" s="25"/>
      <c r="K41" s="183">
        <v>2210</v>
      </c>
    </row>
    <row r="42" spans="1:11" ht="31.5" x14ac:dyDescent="0.25">
      <c r="A42" s="23" t="s">
        <v>302</v>
      </c>
      <c r="B42" s="23" t="s">
        <v>7</v>
      </c>
      <c r="C42" s="140">
        <v>3000</v>
      </c>
      <c r="D42" s="192"/>
      <c r="E42" s="185"/>
      <c r="F42" s="193"/>
      <c r="G42" s="193"/>
      <c r="H42" s="135">
        <v>44317</v>
      </c>
      <c r="I42" s="185"/>
      <c r="J42" s="25"/>
      <c r="K42" s="185"/>
    </row>
    <row r="43" spans="1:11" x14ac:dyDescent="0.25">
      <c r="A43" s="23" t="s">
        <v>202</v>
      </c>
      <c r="B43" s="23" t="s">
        <v>7</v>
      </c>
      <c r="C43" s="24">
        <v>80</v>
      </c>
      <c r="D43" s="50">
        <f t="shared" si="2"/>
        <v>80</v>
      </c>
      <c r="E43" s="31" t="s">
        <v>63</v>
      </c>
      <c r="F43" s="23">
        <v>2021</v>
      </c>
      <c r="G43" s="23" t="s">
        <v>37</v>
      </c>
      <c r="H43" s="29">
        <v>44257</v>
      </c>
      <c r="I43" s="25" t="s">
        <v>203</v>
      </c>
      <c r="J43" s="25"/>
      <c r="K43" s="25">
        <v>2210</v>
      </c>
    </row>
    <row r="44" spans="1:11" x14ac:dyDescent="0.25">
      <c r="A44" s="23" t="s">
        <v>197</v>
      </c>
      <c r="B44" s="23" t="s">
        <v>7</v>
      </c>
      <c r="C44" s="24">
        <v>800</v>
      </c>
      <c r="D44" s="24">
        <f>C44</f>
        <v>800</v>
      </c>
      <c r="E44" s="31" t="s">
        <v>63</v>
      </c>
      <c r="F44" s="23">
        <v>2021</v>
      </c>
      <c r="G44" s="25" t="s">
        <v>37</v>
      </c>
      <c r="H44" s="29">
        <v>44228</v>
      </c>
      <c r="I44" s="25" t="s">
        <v>175</v>
      </c>
      <c r="J44" s="25"/>
      <c r="K44" s="25">
        <v>2210</v>
      </c>
    </row>
    <row r="45" spans="1:11" ht="31.5" x14ac:dyDescent="0.25">
      <c r="A45" s="23" t="s">
        <v>252</v>
      </c>
      <c r="B45" s="23" t="s">
        <v>7</v>
      </c>
      <c r="C45" s="83">
        <v>600</v>
      </c>
      <c r="D45" s="83">
        <f>C45</f>
        <v>600</v>
      </c>
      <c r="E45" s="23" t="s">
        <v>246</v>
      </c>
      <c r="F45" s="188">
        <v>2021</v>
      </c>
      <c r="G45" s="183" t="s">
        <v>37</v>
      </c>
      <c r="H45" s="81">
        <v>44197</v>
      </c>
      <c r="I45" s="183" t="s">
        <v>183</v>
      </c>
      <c r="J45" s="25"/>
      <c r="K45" s="183">
        <v>2210</v>
      </c>
    </row>
    <row r="46" spans="1:11" x14ac:dyDescent="0.25">
      <c r="A46" s="23" t="s">
        <v>208</v>
      </c>
      <c r="B46" s="23" t="s">
        <v>7</v>
      </c>
      <c r="C46" s="24">
        <v>600</v>
      </c>
      <c r="D46" s="191">
        <f>C46+C47+C48</f>
        <v>1980</v>
      </c>
      <c r="E46" s="184" t="s">
        <v>63</v>
      </c>
      <c r="F46" s="189"/>
      <c r="G46" s="184"/>
      <c r="H46" s="201">
        <v>44287</v>
      </c>
      <c r="I46" s="184"/>
      <c r="J46" s="25"/>
      <c r="K46" s="184"/>
    </row>
    <row r="47" spans="1:11" x14ac:dyDescent="0.25">
      <c r="A47" s="23" t="s">
        <v>207</v>
      </c>
      <c r="B47" s="23" t="s">
        <v>7</v>
      </c>
      <c r="C47" s="24">
        <v>480</v>
      </c>
      <c r="D47" s="194"/>
      <c r="E47" s="184"/>
      <c r="F47" s="189"/>
      <c r="G47" s="184"/>
      <c r="H47" s="195"/>
      <c r="I47" s="184"/>
      <c r="J47" s="25"/>
      <c r="K47" s="184"/>
    </row>
    <row r="48" spans="1:11" x14ac:dyDescent="0.25">
      <c r="A48" s="23" t="s">
        <v>206</v>
      </c>
      <c r="B48" s="23" t="s">
        <v>7</v>
      </c>
      <c r="C48" s="24">
        <v>900</v>
      </c>
      <c r="D48" s="192"/>
      <c r="E48" s="184"/>
      <c r="F48" s="189"/>
      <c r="G48" s="184"/>
      <c r="H48" s="196"/>
      <c r="I48" s="184"/>
      <c r="J48" s="25"/>
      <c r="K48" s="184"/>
    </row>
    <row r="49" spans="1:11" x14ac:dyDescent="0.25">
      <c r="A49" s="23" t="s">
        <v>205</v>
      </c>
      <c r="B49" s="23" t="s">
        <v>7</v>
      </c>
      <c r="C49" s="24">
        <v>920</v>
      </c>
      <c r="D49" s="191">
        <f>C49+C50</f>
        <v>1520</v>
      </c>
      <c r="E49" s="184"/>
      <c r="F49" s="189"/>
      <c r="G49" s="184"/>
      <c r="H49" s="201">
        <v>44317</v>
      </c>
      <c r="I49" s="184"/>
      <c r="J49" s="25"/>
      <c r="K49" s="184"/>
    </row>
    <row r="50" spans="1:11" ht="31.5" x14ac:dyDescent="0.25">
      <c r="A50" s="23" t="s">
        <v>184</v>
      </c>
      <c r="B50" s="23" t="s">
        <v>7</v>
      </c>
      <c r="C50" s="24">
        <v>600</v>
      </c>
      <c r="D50" s="192"/>
      <c r="E50" s="185"/>
      <c r="F50" s="193"/>
      <c r="G50" s="185"/>
      <c r="H50" s="196"/>
      <c r="I50" s="185"/>
      <c r="J50" s="25"/>
      <c r="K50" s="185"/>
    </row>
    <row r="51" spans="1:11" x14ac:dyDescent="0.25">
      <c r="A51" s="23" t="s">
        <v>123</v>
      </c>
      <c r="B51" s="188" t="s">
        <v>7</v>
      </c>
      <c r="C51" s="24">
        <v>2000</v>
      </c>
      <c r="D51" s="191">
        <f>C51+C52+C53</f>
        <v>3100</v>
      </c>
      <c r="E51" s="183" t="s">
        <v>63</v>
      </c>
      <c r="F51" s="188">
        <v>2021</v>
      </c>
      <c r="G51" s="188" t="s">
        <v>37</v>
      </c>
      <c r="H51" s="201">
        <v>44317</v>
      </c>
      <c r="I51" s="183" t="s">
        <v>92</v>
      </c>
      <c r="J51" s="25"/>
      <c r="K51" s="183">
        <v>2210</v>
      </c>
    </row>
    <row r="52" spans="1:11" x14ac:dyDescent="0.25">
      <c r="A52" s="23" t="s">
        <v>124</v>
      </c>
      <c r="B52" s="189"/>
      <c r="C52" s="24">
        <v>300</v>
      </c>
      <c r="D52" s="194"/>
      <c r="E52" s="184"/>
      <c r="F52" s="189"/>
      <c r="G52" s="189"/>
      <c r="H52" s="195"/>
      <c r="I52" s="184"/>
      <c r="J52" s="25"/>
      <c r="K52" s="184"/>
    </row>
    <row r="53" spans="1:11" x14ac:dyDescent="0.25">
      <c r="A53" s="23" t="s">
        <v>125</v>
      </c>
      <c r="B53" s="193"/>
      <c r="C53" s="24">
        <v>800</v>
      </c>
      <c r="D53" s="192"/>
      <c r="E53" s="185"/>
      <c r="F53" s="193"/>
      <c r="G53" s="193"/>
      <c r="H53" s="196"/>
      <c r="I53" s="185"/>
      <c r="J53" s="25"/>
      <c r="K53" s="185"/>
    </row>
    <row r="54" spans="1:11" x14ac:dyDescent="0.25">
      <c r="A54" s="23" t="s">
        <v>127</v>
      </c>
      <c r="B54" s="189" t="s">
        <v>7</v>
      </c>
      <c r="C54" s="24">
        <v>500</v>
      </c>
      <c r="D54" s="191">
        <f>C54+C55+C56</f>
        <v>2990</v>
      </c>
      <c r="E54" s="183" t="s">
        <v>63</v>
      </c>
      <c r="F54" s="188">
        <v>2021</v>
      </c>
      <c r="G54" s="188" t="s">
        <v>37</v>
      </c>
      <c r="H54" s="201">
        <v>44197</v>
      </c>
      <c r="I54" s="184" t="s">
        <v>94</v>
      </c>
      <c r="J54" s="25"/>
      <c r="K54" s="183">
        <v>2210</v>
      </c>
    </row>
    <row r="55" spans="1:11" x14ac:dyDescent="0.25">
      <c r="A55" s="23" t="s">
        <v>128</v>
      </c>
      <c r="B55" s="189"/>
      <c r="C55" s="24">
        <v>490</v>
      </c>
      <c r="D55" s="194"/>
      <c r="E55" s="184"/>
      <c r="F55" s="189"/>
      <c r="G55" s="189"/>
      <c r="H55" s="195"/>
      <c r="I55" s="184"/>
      <c r="J55" s="25"/>
      <c r="K55" s="184"/>
    </row>
    <row r="56" spans="1:11" x14ac:dyDescent="0.25">
      <c r="A56" s="23" t="s">
        <v>126</v>
      </c>
      <c r="B56" s="193"/>
      <c r="C56" s="24">
        <v>2000</v>
      </c>
      <c r="D56" s="192"/>
      <c r="E56" s="185"/>
      <c r="F56" s="193"/>
      <c r="G56" s="193"/>
      <c r="H56" s="196"/>
      <c r="I56" s="185"/>
      <c r="J56" s="25"/>
      <c r="K56" s="185"/>
    </row>
    <row r="57" spans="1:11" x14ac:dyDescent="0.25">
      <c r="A57" s="23" t="s">
        <v>93</v>
      </c>
      <c r="B57" s="23" t="s">
        <v>7</v>
      </c>
      <c r="C57" s="24">
        <v>600</v>
      </c>
      <c r="D57" s="36">
        <f>C57</f>
        <v>600</v>
      </c>
      <c r="E57" s="25" t="s">
        <v>63</v>
      </c>
      <c r="F57" s="23">
        <v>2021</v>
      </c>
      <c r="G57" s="46" t="s">
        <v>37</v>
      </c>
      <c r="H57" s="26">
        <v>44197</v>
      </c>
      <c r="I57" s="25" t="s">
        <v>95</v>
      </c>
      <c r="J57" s="25"/>
      <c r="K57" s="25">
        <v>2210</v>
      </c>
    </row>
    <row r="58" spans="1:11" ht="17.25" customHeight="1" x14ac:dyDescent="0.25">
      <c r="A58" s="23" t="s">
        <v>130</v>
      </c>
      <c r="B58" s="188" t="s">
        <v>7</v>
      </c>
      <c r="C58" s="24">
        <v>960</v>
      </c>
      <c r="D58" s="191">
        <f>C58+C59</f>
        <v>1560</v>
      </c>
      <c r="E58" s="183" t="s">
        <v>63</v>
      </c>
      <c r="F58" s="188">
        <v>2021</v>
      </c>
      <c r="G58" s="188" t="s">
        <v>37</v>
      </c>
      <c r="H58" s="201">
        <v>44197</v>
      </c>
      <c r="I58" s="183" t="s">
        <v>96</v>
      </c>
      <c r="J58" s="25"/>
      <c r="K58" s="183">
        <v>2210</v>
      </c>
    </row>
    <row r="59" spans="1:11" ht="19.5" customHeight="1" x14ac:dyDescent="0.25">
      <c r="A59" s="23" t="s">
        <v>129</v>
      </c>
      <c r="B59" s="193"/>
      <c r="C59" s="24">
        <v>600</v>
      </c>
      <c r="D59" s="192"/>
      <c r="E59" s="185"/>
      <c r="F59" s="193"/>
      <c r="G59" s="193"/>
      <c r="H59" s="196"/>
      <c r="I59" s="185"/>
      <c r="J59" s="25"/>
      <c r="K59" s="185"/>
    </row>
    <row r="60" spans="1:11" ht="18" customHeight="1" x14ac:dyDescent="0.25">
      <c r="A60" s="23" t="s">
        <v>209</v>
      </c>
      <c r="B60" s="188" t="s">
        <v>7</v>
      </c>
      <c r="C60" s="24">
        <v>180</v>
      </c>
      <c r="D60" s="191">
        <f>C60+C61</f>
        <v>300</v>
      </c>
      <c r="E60" s="183" t="s">
        <v>63</v>
      </c>
      <c r="F60" s="188">
        <v>2021</v>
      </c>
      <c r="G60" s="188" t="s">
        <v>37</v>
      </c>
      <c r="H60" s="201">
        <v>44287</v>
      </c>
      <c r="I60" s="183" t="s">
        <v>97</v>
      </c>
      <c r="J60" s="25"/>
      <c r="K60" s="183">
        <v>2210</v>
      </c>
    </row>
    <row r="61" spans="1:11" ht="16.5" customHeight="1" x14ac:dyDescent="0.25">
      <c r="A61" s="23" t="s">
        <v>131</v>
      </c>
      <c r="B61" s="193"/>
      <c r="C61" s="24">
        <v>120</v>
      </c>
      <c r="D61" s="192"/>
      <c r="E61" s="185"/>
      <c r="F61" s="193"/>
      <c r="G61" s="193"/>
      <c r="H61" s="196"/>
      <c r="I61" s="185"/>
      <c r="J61" s="25"/>
      <c r="K61" s="185"/>
    </row>
    <row r="62" spans="1:11" ht="17.25" customHeight="1" x14ac:dyDescent="0.25">
      <c r="A62" s="23" t="s">
        <v>132</v>
      </c>
      <c r="B62" s="188" t="s">
        <v>7</v>
      </c>
      <c r="C62" s="24">
        <v>1350</v>
      </c>
      <c r="D62" s="191">
        <f>C62+C63</f>
        <v>1850</v>
      </c>
      <c r="E62" s="25" t="s">
        <v>63</v>
      </c>
      <c r="F62" s="188">
        <v>2021</v>
      </c>
      <c r="G62" s="188" t="s">
        <v>37</v>
      </c>
      <c r="H62" s="201">
        <v>44197</v>
      </c>
      <c r="I62" s="183" t="s">
        <v>98</v>
      </c>
      <c r="J62" s="25"/>
      <c r="K62" s="183">
        <v>2210</v>
      </c>
    </row>
    <row r="63" spans="1:11" ht="20.25" customHeight="1" x14ac:dyDescent="0.25">
      <c r="A63" s="23" t="s">
        <v>133</v>
      </c>
      <c r="B63" s="193"/>
      <c r="C63" s="24">
        <v>500</v>
      </c>
      <c r="D63" s="192"/>
      <c r="E63" s="25" t="s">
        <v>63</v>
      </c>
      <c r="F63" s="193"/>
      <c r="G63" s="193"/>
      <c r="H63" s="196"/>
      <c r="I63" s="185"/>
      <c r="J63" s="25"/>
      <c r="K63" s="185"/>
    </row>
    <row r="64" spans="1:11" ht="16.5" customHeight="1" x14ac:dyDescent="0.25">
      <c r="A64" s="23" t="s">
        <v>267</v>
      </c>
      <c r="B64" s="23" t="s">
        <v>7</v>
      </c>
      <c r="C64" s="97">
        <v>9000</v>
      </c>
      <c r="D64" s="95">
        <f t="shared" ref="D64:D65" si="3">C64</f>
        <v>9000</v>
      </c>
      <c r="E64" s="25" t="s">
        <v>63</v>
      </c>
      <c r="F64" s="23">
        <v>2021</v>
      </c>
      <c r="G64" s="48" t="s">
        <v>37</v>
      </c>
      <c r="H64" s="96">
        <v>44256</v>
      </c>
      <c r="I64" s="94" t="s">
        <v>268</v>
      </c>
      <c r="J64" s="25"/>
      <c r="K64" s="25">
        <v>2210</v>
      </c>
    </row>
    <row r="65" spans="1:11" ht="16.5" customHeight="1" x14ac:dyDescent="0.25">
      <c r="A65" s="23" t="s">
        <v>269</v>
      </c>
      <c r="B65" s="23" t="s">
        <v>7</v>
      </c>
      <c r="C65" s="97">
        <v>39960</v>
      </c>
      <c r="D65" s="95">
        <f t="shared" si="3"/>
        <v>39960</v>
      </c>
      <c r="E65" s="25" t="s">
        <v>63</v>
      </c>
      <c r="F65" s="23">
        <v>2021</v>
      </c>
      <c r="G65" s="48" t="s">
        <v>37</v>
      </c>
      <c r="H65" s="96">
        <v>44257</v>
      </c>
      <c r="I65" s="94" t="s">
        <v>270</v>
      </c>
      <c r="J65" s="25"/>
      <c r="K65" s="25">
        <v>2210</v>
      </c>
    </row>
    <row r="66" spans="1:11" ht="30.75" customHeight="1" x14ac:dyDescent="0.25">
      <c r="A66" s="23" t="s">
        <v>271</v>
      </c>
      <c r="B66" s="188" t="s">
        <v>7</v>
      </c>
      <c r="C66" s="97">
        <v>5080</v>
      </c>
      <c r="D66" s="191">
        <f>C66+C67</f>
        <v>13330</v>
      </c>
      <c r="E66" s="183" t="s">
        <v>63</v>
      </c>
      <c r="F66" s="188">
        <v>2021</v>
      </c>
      <c r="G66" s="188" t="s">
        <v>37</v>
      </c>
      <c r="H66" s="201">
        <v>44258</v>
      </c>
      <c r="I66" s="183" t="s">
        <v>272</v>
      </c>
      <c r="J66" s="25"/>
      <c r="K66" s="183">
        <v>2210</v>
      </c>
    </row>
    <row r="67" spans="1:11" ht="20.25" customHeight="1" x14ac:dyDescent="0.25">
      <c r="A67" s="23" t="s">
        <v>273</v>
      </c>
      <c r="B67" s="193"/>
      <c r="C67" s="97">
        <v>8250</v>
      </c>
      <c r="D67" s="192"/>
      <c r="E67" s="185"/>
      <c r="F67" s="193"/>
      <c r="G67" s="193"/>
      <c r="H67" s="196"/>
      <c r="I67" s="185"/>
      <c r="J67" s="25"/>
      <c r="K67" s="185"/>
    </row>
    <row r="68" spans="1:11" x14ac:dyDescent="0.25">
      <c r="A68" s="23" t="s">
        <v>135</v>
      </c>
      <c r="B68" s="23" t="s">
        <v>7</v>
      </c>
      <c r="C68" s="24">
        <v>7000</v>
      </c>
      <c r="D68" s="45">
        <f t="shared" ref="D68:D72" si="4">C68</f>
        <v>7000</v>
      </c>
      <c r="E68" s="25" t="s">
        <v>63</v>
      </c>
      <c r="F68" s="23">
        <v>2021</v>
      </c>
      <c r="G68" s="48" t="s">
        <v>37</v>
      </c>
      <c r="H68" s="26">
        <v>44197</v>
      </c>
      <c r="I68" s="25" t="s">
        <v>136</v>
      </c>
      <c r="J68" s="25"/>
      <c r="K68" s="25">
        <v>2210</v>
      </c>
    </row>
    <row r="69" spans="1:11" x14ac:dyDescent="0.25">
      <c r="A69" s="23" t="s">
        <v>134</v>
      </c>
      <c r="B69" s="23" t="s">
        <v>7</v>
      </c>
      <c r="C69" s="24">
        <v>3000</v>
      </c>
      <c r="D69" s="168">
        <f t="shared" si="4"/>
        <v>3000</v>
      </c>
      <c r="E69" s="25" t="s">
        <v>63</v>
      </c>
      <c r="F69" s="23">
        <v>2021</v>
      </c>
      <c r="G69" s="48" t="s">
        <v>37</v>
      </c>
      <c r="H69" s="26">
        <v>44197</v>
      </c>
      <c r="I69" s="25" t="s">
        <v>137</v>
      </c>
      <c r="J69" s="25"/>
      <c r="K69" s="25">
        <v>2210</v>
      </c>
    </row>
    <row r="70" spans="1:11" x14ac:dyDescent="0.25">
      <c r="A70" s="159" t="s">
        <v>324</v>
      </c>
      <c r="B70" s="159" t="s">
        <v>7</v>
      </c>
      <c r="C70" s="157">
        <v>20000</v>
      </c>
      <c r="D70" s="168">
        <f t="shared" si="4"/>
        <v>20000</v>
      </c>
      <c r="E70" s="163" t="s">
        <v>63</v>
      </c>
      <c r="F70" s="159">
        <v>2021</v>
      </c>
      <c r="G70" s="48" t="s">
        <v>37</v>
      </c>
      <c r="H70" s="167">
        <v>44348</v>
      </c>
      <c r="I70" s="163" t="s">
        <v>136</v>
      </c>
      <c r="J70" s="163"/>
      <c r="K70" s="163">
        <v>2210</v>
      </c>
    </row>
    <row r="71" spans="1:11" ht="31.5" x14ac:dyDescent="0.25">
      <c r="A71" s="159" t="s">
        <v>325</v>
      </c>
      <c r="B71" s="159" t="s">
        <v>7</v>
      </c>
      <c r="C71" s="157">
        <v>2200</v>
      </c>
      <c r="D71" s="168">
        <f t="shared" si="4"/>
        <v>2200</v>
      </c>
      <c r="E71" s="163" t="s">
        <v>63</v>
      </c>
      <c r="F71" s="159">
        <v>2021</v>
      </c>
      <c r="G71" s="48" t="s">
        <v>37</v>
      </c>
      <c r="H71" s="167">
        <v>44348</v>
      </c>
      <c r="I71" s="163" t="s">
        <v>83</v>
      </c>
      <c r="J71" s="163"/>
      <c r="K71" s="163">
        <v>2210</v>
      </c>
    </row>
    <row r="72" spans="1:11" x14ac:dyDescent="0.25">
      <c r="A72" s="159" t="s">
        <v>326</v>
      </c>
      <c r="B72" s="159" t="s">
        <v>7</v>
      </c>
      <c r="C72" s="157">
        <v>8000</v>
      </c>
      <c r="D72" s="165">
        <f t="shared" si="4"/>
        <v>8000</v>
      </c>
      <c r="E72" s="163" t="s">
        <v>63</v>
      </c>
      <c r="F72" s="159">
        <v>2021</v>
      </c>
      <c r="G72" s="48" t="s">
        <v>37</v>
      </c>
      <c r="H72" s="167">
        <v>44348</v>
      </c>
      <c r="I72" s="163" t="s">
        <v>175</v>
      </c>
      <c r="J72" s="163"/>
      <c r="K72" s="163">
        <v>2210</v>
      </c>
    </row>
    <row r="73" spans="1:11" ht="16.5" thickBot="1" x14ac:dyDescent="0.3">
      <c r="A73" s="53" t="s">
        <v>210</v>
      </c>
      <c r="B73" s="53" t="s">
        <v>7</v>
      </c>
      <c r="C73" s="54">
        <v>1900</v>
      </c>
      <c r="D73" s="54">
        <f>C73</f>
        <v>1900</v>
      </c>
      <c r="E73" s="55" t="s">
        <v>63</v>
      </c>
      <c r="F73" s="53">
        <v>2021</v>
      </c>
      <c r="G73" s="58" t="s">
        <v>37</v>
      </c>
      <c r="H73" s="56">
        <v>44197</v>
      </c>
      <c r="I73" s="55" t="s">
        <v>211</v>
      </c>
      <c r="J73" s="55"/>
      <c r="K73" s="55">
        <v>2210</v>
      </c>
    </row>
    <row r="74" spans="1:11" ht="33.75" customHeight="1" x14ac:dyDescent="0.25">
      <c r="A74" s="39" t="s">
        <v>138</v>
      </c>
      <c r="B74" s="39" t="s">
        <v>7</v>
      </c>
      <c r="C74" s="45">
        <v>72000</v>
      </c>
      <c r="D74" s="45">
        <f>C74</f>
        <v>72000</v>
      </c>
      <c r="E74" s="42" t="s">
        <v>63</v>
      </c>
      <c r="F74" s="39">
        <v>2021</v>
      </c>
      <c r="G74" s="62" t="s">
        <v>12</v>
      </c>
      <c r="H74" s="43">
        <v>44197</v>
      </c>
      <c r="I74" s="42" t="s">
        <v>66</v>
      </c>
      <c r="J74" s="42"/>
      <c r="K74" s="42">
        <v>2240</v>
      </c>
    </row>
    <row r="75" spans="1:11" ht="18.75" customHeight="1" x14ac:dyDescent="0.25">
      <c r="A75" s="23" t="s">
        <v>140</v>
      </c>
      <c r="B75" s="39" t="s">
        <v>7</v>
      </c>
      <c r="C75" s="24">
        <v>38400</v>
      </c>
      <c r="D75" s="50">
        <f t="shared" ref="D75" si="5">C75</f>
        <v>38400</v>
      </c>
      <c r="E75" s="42" t="s">
        <v>63</v>
      </c>
      <c r="F75" s="39">
        <v>2021</v>
      </c>
      <c r="G75" s="46" t="s">
        <v>37</v>
      </c>
      <c r="H75" s="43">
        <v>44198</v>
      </c>
      <c r="I75" s="25" t="s">
        <v>212</v>
      </c>
      <c r="J75" s="25"/>
      <c r="K75" s="42">
        <v>2240</v>
      </c>
    </row>
    <row r="76" spans="1:11" ht="33.75" customHeight="1" x14ac:dyDescent="0.25">
      <c r="A76" s="23" t="s">
        <v>139</v>
      </c>
      <c r="B76" s="39" t="s">
        <v>7</v>
      </c>
      <c r="C76" s="24">
        <f>18000-4250</f>
        <v>13750</v>
      </c>
      <c r="D76" s="191">
        <v>18000</v>
      </c>
      <c r="E76" s="42" t="s">
        <v>63</v>
      </c>
      <c r="F76" s="39">
        <v>2021</v>
      </c>
      <c r="G76" s="46" t="s">
        <v>37</v>
      </c>
      <c r="H76" s="43">
        <v>44199</v>
      </c>
      <c r="I76" s="183" t="s">
        <v>213</v>
      </c>
      <c r="J76" s="25"/>
      <c r="K76" s="42">
        <v>2240</v>
      </c>
    </row>
    <row r="77" spans="1:11" ht="45.75" customHeight="1" x14ac:dyDescent="0.25">
      <c r="A77" s="23" t="s">
        <v>327</v>
      </c>
      <c r="B77" s="23" t="s">
        <v>7</v>
      </c>
      <c r="C77" s="168">
        <v>1750</v>
      </c>
      <c r="D77" s="194"/>
      <c r="E77" s="25" t="s">
        <v>63</v>
      </c>
      <c r="F77" s="23">
        <v>2021</v>
      </c>
      <c r="G77" s="46" t="s">
        <v>37</v>
      </c>
      <c r="H77" s="26">
        <v>44348</v>
      </c>
      <c r="I77" s="184"/>
      <c r="J77" s="25"/>
      <c r="K77" s="25">
        <v>2240</v>
      </c>
    </row>
    <row r="78" spans="1:11" ht="33.75" customHeight="1" x14ac:dyDescent="0.25">
      <c r="A78" s="23" t="s">
        <v>328</v>
      </c>
      <c r="B78" s="23" t="s">
        <v>7</v>
      </c>
      <c r="C78" s="170">
        <v>2500</v>
      </c>
      <c r="D78" s="192"/>
      <c r="E78" s="172" t="s">
        <v>63</v>
      </c>
      <c r="F78" s="23">
        <v>2021</v>
      </c>
      <c r="G78" s="46" t="s">
        <v>37</v>
      </c>
      <c r="H78" s="26">
        <v>44348</v>
      </c>
      <c r="I78" s="185"/>
      <c r="J78" s="25"/>
      <c r="K78" s="25">
        <v>2240</v>
      </c>
    </row>
    <row r="79" spans="1:11" ht="31.5" customHeight="1" x14ac:dyDescent="0.25">
      <c r="A79" s="171" t="s">
        <v>146</v>
      </c>
      <c r="B79" s="171" t="s">
        <v>7</v>
      </c>
      <c r="C79" s="170">
        <v>2475</v>
      </c>
      <c r="D79" s="191">
        <v>9700</v>
      </c>
      <c r="E79" s="207" t="s">
        <v>63</v>
      </c>
      <c r="F79" s="188">
        <v>2021</v>
      </c>
      <c r="G79" s="171" t="s">
        <v>37</v>
      </c>
      <c r="H79" s="201">
        <v>44197</v>
      </c>
      <c r="I79" s="183" t="s">
        <v>65</v>
      </c>
      <c r="J79" s="25"/>
      <c r="K79" s="183">
        <v>2240</v>
      </c>
    </row>
    <row r="80" spans="1:11" ht="31.5" customHeight="1" x14ac:dyDescent="0.25">
      <c r="A80" s="171" t="s">
        <v>338</v>
      </c>
      <c r="B80" s="171"/>
      <c r="C80" s="170">
        <v>482</v>
      </c>
      <c r="D80" s="194"/>
      <c r="E80" s="207"/>
      <c r="F80" s="189"/>
      <c r="G80" s="171" t="s">
        <v>37</v>
      </c>
      <c r="H80" s="195"/>
      <c r="I80" s="184"/>
      <c r="J80" s="172"/>
      <c r="K80" s="184"/>
    </row>
    <row r="81" spans="1:11" ht="40.5" customHeight="1" x14ac:dyDescent="0.25">
      <c r="A81" s="171" t="s">
        <v>339</v>
      </c>
      <c r="B81" s="171"/>
      <c r="C81" s="170">
        <v>351</v>
      </c>
      <c r="D81" s="194"/>
      <c r="E81" s="207"/>
      <c r="F81" s="189"/>
      <c r="G81" s="171" t="s">
        <v>37</v>
      </c>
      <c r="H81" s="195"/>
      <c r="I81" s="184"/>
      <c r="J81" s="172"/>
      <c r="K81" s="184"/>
    </row>
    <row r="82" spans="1:11" ht="36" customHeight="1" x14ac:dyDescent="0.25">
      <c r="A82" s="171" t="s">
        <v>340</v>
      </c>
      <c r="B82" s="171"/>
      <c r="C82" s="170">
        <v>1990</v>
      </c>
      <c r="D82" s="194"/>
      <c r="E82" s="207"/>
      <c r="F82" s="189"/>
      <c r="G82" s="171" t="s">
        <v>37</v>
      </c>
      <c r="H82" s="195"/>
      <c r="I82" s="184"/>
      <c r="J82" s="172"/>
      <c r="K82" s="184"/>
    </row>
    <row r="83" spans="1:11" ht="33.75" customHeight="1" x14ac:dyDescent="0.25">
      <c r="A83" s="171" t="s">
        <v>341</v>
      </c>
      <c r="B83" s="171"/>
      <c r="C83" s="170">
        <v>351</v>
      </c>
      <c r="D83" s="194"/>
      <c r="E83" s="207"/>
      <c r="F83" s="189"/>
      <c r="G83" s="171" t="s">
        <v>37</v>
      </c>
      <c r="H83" s="195"/>
      <c r="I83" s="184"/>
      <c r="J83" s="172"/>
      <c r="K83" s="184"/>
    </row>
    <row r="84" spans="1:11" ht="39" customHeight="1" x14ac:dyDescent="0.25">
      <c r="A84" s="171" t="s">
        <v>342</v>
      </c>
      <c r="B84" s="171"/>
      <c r="C84" s="170">
        <v>351</v>
      </c>
      <c r="D84" s="194"/>
      <c r="E84" s="207"/>
      <c r="F84" s="189"/>
      <c r="G84" s="171" t="s">
        <v>37</v>
      </c>
      <c r="H84" s="196"/>
      <c r="I84" s="184"/>
      <c r="J84" s="172"/>
      <c r="K84" s="184"/>
    </row>
    <row r="85" spans="1:11" ht="21" customHeight="1" x14ac:dyDescent="0.25">
      <c r="A85" s="23" t="s">
        <v>214</v>
      </c>
      <c r="B85" s="171"/>
      <c r="C85" s="170">
        <v>3300</v>
      </c>
      <c r="D85" s="194"/>
      <c r="E85" s="207"/>
      <c r="F85" s="189"/>
      <c r="G85" s="171" t="s">
        <v>37</v>
      </c>
      <c r="H85" s="210">
        <v>44228</v>
      </c>
      <c r="I85" s="184"/>
      <c r="J85" s="25"/>
      <c r="K85" s="184"/>
    </row>
    <row r="86" spans="1:11" x14ac:dyDescent="0.25">
      <c r="A86" s="23" t="s">
        <v>215</v>
      </c>
      <c r="B86" s="171"/>
      <c r="C86" s="170">
        <v>400</v>
      </c>
      <c r="D86" s="192"/>
      <c r="E86" s="207"/>
      <c r="F86" s="193"/>
      <c r="G86" s="171" t="s">
        <v>37</v>
      </c>
      <c r="H86" s="210"/>
      <c r="I86" s="185"/>
      <c r="J86" s="25"/>
      <c r="K86" s="185"/>
    </row>
    <row r="87" spans="1:11" ht="31.5" x14ac:dyDescent="0.25">
      <c r="A87" s="23" t="s">
        <v>141</v>
      </c>
      <c r="B87" s="188" t="s">
        <v>7</v>
      </c>
      <c r="C87" s="169">
        <v>11380</v>
      </c>
      <c r="D87" s="194">
        <f>C87+C88</f>
        <v>12870</v>
      </c>
      <c r="E87" s="184" t="s">
        <v>63</v>
      </c>
      <c r="F87" s="188">
        <v>2021</v>
      </c>
      <c r="G87" s="188" t="s">
        <v>37</v>
      </c>
      <c r="H87" s="201">
        <v>44197</v>
      </c>
      <c r="I87" s="183" t="s">
        <v>57</v>
      </c>
      <c r="J87" s="25"/>
      <c r="K87" s="183">
        <v>2240</v>
      </c>
    </row>
    <row r="88" spans="1:11" x14ac:dyDescent="0.25">
      <c r="A88" s="23" t="s">
        <v>142</v>
      </c>
      <c r="B88" s="193"/>
      <c r="C88" s="24">
        <v>1490</v>
      </c>
      <c r="D88" s="192"/>
      <c r="E88" s="185"/>
      <c r="F88" s="193"/>
      <c r="G88" s="193"/>
      <c r="H88" s="196"/>
      <c r="I88" s="185"/>
      <c r="J88" s="25"/>
      <c r="K88" s="185"/>
    </row>
    <row r="89" spans="1:11" x14ac:dyDescent="0.25">
      <c r="A89" s="23" t="s">
        <v>143</v>
      </c>
      <c r="B89" s="188" t="s">
        <v>7</v>
      </c>
      <c r="C89" s="24">
        <v>13590</v>
      </c>
      <c r="D89" s="191">
        <f>C89+C90</f>
        <v>15590</v>
      </c>
      <c r="E89" s="183" t="s">
        <v>63</v>
      </c>
      <c r="F89" s="188">
        <v>2021</v>
      </c>
      <c r="G89" s="188" t="s">
        <v>37</v>
      </c>
      <c r="H89" s="201">
        <v>44198</v>
      </c>
      <c r="I89" s="183" t="s">
        <v>145</v>
      </c>
      <c r="J89" s="25"/>
      <c r="K89" s="183">
        <v>2240</v>
      </c>
    </row>
    <row r="90" spans="1:11" x14ac:dyDescent="0.25">
      <c r="A90" s="23" t="s">
        <v>144</v>
      </c>
      <c r="B90" s="193"/>
      <c r="C90" s="24">
        <v>2000</v>
      </c>
      <c r="D90" s="192"/>
      <c r="E90" s="185"/>
      <c r="F90" s="193"/>
      <c r="G90" s="193"/>
      <c r="H90" s="196"/>
      <c r="I90" s="185"/>
      <c r="J90" s="25"/>
      <c r="K90" s="185"/>
    </row>
    <row r="91" spans="1:11" ht="32.25" customHeight="1" x14ac:dyDescent="0.25">
      <c r="A91" s="23" t="s">
        <v>147</v>
      </c>
      <c r="B91" s="188" t="s">
        <v>7</v>
      </c>
      <c r="C91" s="24">
        <v>96000</v>
      </c>
      <c r="D91" s="191">
        <f>C91+C92</f>
        <v>104250</v>
      </c>
      <c r="E91" s="183" t="s">
        <v>63</v>
      </c>
      <c r="F91" s="188">
        <v>2021</v>
      </c>
      <c r="G91" s="216" t="s">
        <v>176</v>
      </c>
      <c r="H91" s="26">
        <v>44199</v>
      </c>
      <c r="I91" s="183" t="s">
        <v>74</v>
      </c>
      <c r="J91" s="25"/>
      <c r="K91" s="183">
        <v>2240</v>
      </c>
    </row>
    <row r="92" spans="1:11" ht="15.75" customHeight="1" x14ac:dyDescent="0.25">
      <c r="A92" s="23" t="s">
        <v>148</v>
      </c>
      <c r="B92" s="193"/>
      <c r="C92" s="24">
        <v>8250</v>
      </c>
      <c r="D92" s="192"/>
      <c r="E92" s="185"/>
      <c r="F92" s="193"/>
      <c r="G92" s="217"/>
      <c r="H92" s="43">
        <v>44256</v>
      </c>
      <c r="I92" s="184"/>
      <c r="J92" s="25"/>
      <c r="K92" s="184"/>
    </row>
    <row r="93" spans="1:11" ht="31.5" x14ac:dyDescent="0.25">
      <c r="A93" s="23" t="s">
        <v>68</v>
      </c>
      <c r="B93" s="23" t="s">
        <v>7</v>
      </c>
      <c r="C93" s="24">
        <v>48000</v>
      </c>
      <c r="D93" s="36">
        <f t="shared" ref="D93:D104" si="6">C93</f>
        <v>48000</v>
      </c>
      <c r="E93" s="25" t="s">
        <v>63</v>
      </c>
      <c r="F93" s="23">
        <v>2021</v>
      </c>
      <c r="G93" s="48" t="s">
        <v>37</v>
      </c>
      <c r="H93" s="26">
        <v>44197</v>
      </c>
      <c r="I93" s="25" t="s">
        <v>58</v>
      </c>
      <c r="J93" s="25"/>
      <c r="K93" s="25">
        <v>2240</v>
      </c>
    </row>
    <row r="94" spans="1:11" ht="31.5" customHeight="1" x14ac:dyDescent="0.25">
      <c r="A94" s="188" t="s">
        <v>177</v>
      </c>
      <c r="B94" s="188" t="s">
        <v>7</v>
      </c>
      <c r="C94" s="168">
        <f>23000-20000</f>
        <v>3000</v>
      </c>
      <c r="D94" s="191">
        <v>23000</v>
      </c>
      <c r="E94" s="183" t="s">
        <v>63</v>
      </c>
      <c r="F94" s="188">
        <v>2021</v>
      </c>
      <c r="G94" s="218" t="s">
        <v>37</v>
      </c>
      <c r="H94" s="26">
        <v>44317</v>
      </c>
      <c r="I94" s="183" t="s">
        <v>178</v>
      </c>
      <c r="J94" s="25"/>
      <c r="K94" s="25">
        <v>2240</v>
      </c>
    </row>
    <row r="95" spans="1:11" x14ac:dyDescent="0.25">
      <c r="A95" s="193"/>
      <c r="B95" s="193"/>
      <c r="C95" s="168">
        <v>20000</v>
      </c>
      <c r="D95" s="192"/>
      <c r="E95" s="185"/>
      <c r="F95" s="193"/>
      <c r="G95" s="219"/>
      <c r="H95" s="26">
        <v>44348</v>
      </c>
      <c r="I95" s="185"/>
      <c r="J95" s="25"/>
      <c r="K95" s="163">
        <v>2240</v>
      </c>
    </row>
    <row r="96" spans="1:11" ht="47.25" x14ac:dyDescent="0.25">
      <c r="A96" s="23" t="s">
        <v>297</v>
      </c>
      <c r="B96" s="23" t="s">
        <v>7</v>
      </c>
      <c r="C96" s="127">
        <v>20000</v>
      </c>
      <c r="D96" s="122">
        <f t="shared" si="6"/>
        <v>20000</v>
      </c>
      <c r="E96" s="183" t="s">
        <v>63</v>
      </c>
      <c r="F96" s="188">
        <v>2021</v>
      </c>
      <c r="G96" s="48" t="s">
        <v>37</v>
      </c>
      <c r="H96" s="26">
        <v>44256</v>
      </c>
      <c r="I96" s="183" t="s">
        <v>296</v>
      </c>
      <c r="J96" s="25"/>
      <c r="K96" s="183">
        <v>2240</v>
      </c>
    </row>
    <row r="97" spans="1:11" ht="47.25" x14ac:dyDescent="0.25">
      <c r="A97" s="23" t="s">
        <v>300</v>
      </c>
      <c r="B97" s="23" t="s">
        <v>7</v>
      </c>
      <c r="C97" s="132">
        <v>18000</v>
      </c>
      <c r="D97" s="131">
        <f t="shared" si="6"/>
        <v>18000</v>
      </c>
      <c r="E97" s="185"/>
      <c r="F97" s="193"/>
      <c r="G97" s="48" t="s">
        <v>37</v>
      </c>
      <c r="H97" s="26">
        <v>44287</v>
      </c>
      <c r="I97" s="184"/>
      <c r="J97" s="25"/>
      <c r="K97" s="185"/>
    </row>
    <row r="98" spans="1:11" ht="47.25" x14ac:dyDescent="0.25">
      <c r="A98" s="23" t="s">
        <v>300</v>
      </c>
      <c r="B98" s="23" t="s">
        <v>7</v>
      </c>
      <c r="C98" s="140">
        <f>500000-62500</f>
        <v>437500</v>
      </c>
      <c r="D98" s="138">
        <f t="shared" si="6"/>
        <v>437500</v>
      </c>
      <c r="E98" s="139" t="s">
        <v>63</v>
      </c>
      <c r="F98" s="136">
        <v>2021</v>
      </c>
      <c r="G98" s="143" t="s">
        <v>34</v>
      </c>
      <c r="H98" s="26">
        <v>44317</v>
      </c>
      <c r="I98" s="185"/>
      <c r="J98" s="25"/>
      <c r="K98" s="139">
        <v>2240</v>
      </c>
    </row>
    <row r="99" spans="1:11" ht="17.25" customHeight="1" x14ac:dyDescent="0.25">
      <c r="A99" s="23" t="s">
        <v>149</v>
      </c>
      <c r="B99" s="23" t="s">
        <v>7</v>
      </c>
      <c r="C99" s="24">
        <v>6000</v>
      </c>
      <c r="D99" s="45">
        <f t="shared" si="6"/>
        <v>6000</v>
      </c>
      <c r="E99" s="183" t="s">
        <v>63</v>
      </c>
      <c r="F99" s="188">
        <v>2021</v>
      </c>
      <c r="G99" s="48" t="s">
        <v>37</v>
      </c>
      <c r="H99" s="26">
        <v>44197</v>
      </c>
      <c r="I99" s="183" t="s">
        <v>62</v>
      </c>
      <c r="J99" s="25"/>
      <c r="K99" s="183">
        <v>2240</v>
      </c>
    </row>
    <row r="100" spans="1:11" ht="48" customHeight="1" x14ac:dyDescent="0.25">
      <c r="A100" s="23" t="s">
        <v>278</v>
      </c>
      <c r="B100" s="23" t="s">
        <v>7</v>
      </c>
      <c r="C100" s="108">
        <v>139000</v>
      </c>
      <c r="D100" s="105">
        <f t="shared" si="6"/>
        <v>139000</v>
      </c>
      <c r="E100" s="185"/>
      <c r="F100" s="193"/>
      <c r="G100" s="107" t="s">
        <v>176</v>
      </c>
      <c r="H100" s="26">
        <v>44256</v>
      </c>
      <c r="I100" s="185"/>
      <c r="J100" s="25"/>
      <c r="K100" s="185"/>
    </row>
    <row r="101" spans="1:11" ht="49.5" customHeight="1" x14ac:dyDescent="0.25">
      <c r="A101" s="23" t="s">
        <v>224</v>
      </c>
      <c r="B101" s="23" t="s">
        <v>7</v>
      </c>
      <c r="C101" s="24">
        <v>10000</v>
      </c>
      <c r="D101" s="45">
        <f t="shared" si="6"/>
        <v>10000</v>
      </c>
      <c r="E101" s="25" t="s">
        <v>63</v>
      </c>
      <c r="F101" s="23">
        <v>2021</v>
      </c>
      <c r="G101" s="23" t="s">
        <v>37</v>
      </c>
      <c r="H101" s="26">
        <v>44197</v>
      </c>
      <c r="I101" s="183" t="s">
        <v>60</v>
      </c>
      <c r="J101" s="25"/>
      <c r="K101" s="183">
        <v>2240</v>
      </c>
    </row>
    <row r="102" spans="1:11" ht="33" customHeight="1" x14ac:dyDescent="0.25">
      <c r="A102" s="34" t="s">
        <v>185</v>
      </c>
      <c r="B102" s="33" t="s">
        <v>7</v>
      </c>
      <c r="C102" s="36">
        <v>4130</v>
      </c>
      <c r="D102" s="45">
        <f t="shared" si="6"/>
        <v>4130</v>
      </c>
      <c r="E102" s="25" t="s">
        <v>63</v>
      </c>
      <c r="F102" s="23">
        <v>2021</v>
      </c>
      <c r="G102" s="23" t="s">
        <v>37</v>
      </c>
      <c r="H102" s="28">
        <v>44531</v>
      </c>
      <c r="I102" s="184"/>
      <c r="J102" s="31"/>
      <c r="K102" s="184"/>
    </row>
    <row r="103" spans="1:11" ht="49.5" customHeight="1" x14ac:dyDescent="0.25">
      <c r="A103" s="34" t="s">
        <v>155</v>
      </c>
      <c r="B103" s="188" t="s">
        <v>7</v>
      </c>
      <c r="C103" s="36">
        <f>9500-1000</f>
        <v>8500</v>
      </c>
      <c r="D103" s="50">
        <f t="shared" si="6"/>
        <v>8500</v>
      </c>
      <c r="E103" s="25" t="s">
        <v>63</v>
      </c>
      <c r="F103" s="23">
        <v>2021</v>
      </c>
      <c r="G103" s="46" t="s">
        <v>37</v>
      </c>
      <c r="H103" s="26">
        <v>44197</v>
      </c>
      <c r="I103" s="184"/>
      <c r="J103" s="31"/>
      <c r="K103" s="184"/>
    </row>
    <row r="104" spans="1:11" ht="34.5" customHeight="1" x14ac:dyDescent="0.25">
      <c r="A104" s="23" t="s">
        <v>156</v>
      </c>
      <c r="B104" s="189"/>
      <c r="C104" s="24">
        <v>85472</v>
      </c>
      <c r="D104" s="50">
        <f t="shared" si="6"/>
        <v>85472</v>
      </c>
      <c r="E104" s="25" t="s">
        <v>63</v>
      </c>
      <c r="F104" s="23">
        <v>2021</v>
      </c>
      <c r="G104" s="59" t="s">
        <v>12</v>
      </c>
      <c r="H104" s="26">
        <v>44198</v>
      </c>
      <c r="I104" s="184"/>
      <c r="J104" s="25"/>
      <c r="K104" s="184"/>
    </row>
    <row r="105" spans="1:11" ht="16.5" customHeight="1" x14ac:dyDescent="0.25">
      <c r="A105" s="23" t="s">
        <v>150</v>
      </c>
      <c r="B105" s="188" t="s">
        <v>7</v>
      </c>
      <c r="C105" s="24">
        <v>15720</v>
      </c>
      <c r="D105" s="191">
        <f>C105+C106+C107</f>
        <v>24120</v>
      </c>
      <c r="E105" s="183" t="s">
        <v>63</v>
      </c>
      <c r="F105" s="188">
        <v>2021</v>
      </c>
      <c r="G105" s="188" t="s">
        <v>37</v>
      </c>
      <c r="H105" s="201">
        <v>44197</v>
      </c>
      <c r="I105" s="183" t="s">
        <v>59</v>
      </c>
      <c r="J105" s="25"/>
      <c r="K105" s="183">
        <v>2240</v>
      </c>
    </row>
    <row r="106" spans="1:11" ht="16.5" customHeight="1" x14ac:dyDescent="0.25">
      <c r="A106" s="23" t="s">
        <v>217</v>
      </c>
      <c r="B106" s="189"/>
      <c r="C106" s="24">
        <v>2400</v>
      </c>
      <c r="D106" s="194"/>
      <c r="E106" s="184"/>
      <c r="F106" s="189"/>
      <c r="G106" s="189"/>
      <c r="H106" s="195"/>
      <c r="I106" s="184"/>
      <c r="J106" s="25"/>
      <c r="K106" s="184"/>
    </row>
    <row r="107" spans="1:11" ht="16.5" customHeight="1" x14ac:dyDescent="0.25">
      <c r="A107" s="23" t="s">
        <v>218</v>
      </c>
      <c r="B107" s="189"/>
      <c r="C107" s="24">
        <v>6000</v>
      </c>
      <c r="D107" s="192"/>
      <c r="E107" s="184"/>
      <c r="F107" s="189"/>
      <c r="G107" s="189"/>
      <c r="H107" s="195"/>
      <c r="I107" s="184"/>
      <c r="J107" s="25"/>
      <c r="K107" s="184"/>
    </row>
    <row r="108" spans="1:11" ht="47.25" x14ac:dyDescent="0.25">
      <c r="A108" s="23" t="s">
        <v>219</v>
      </c>
      <c r="B108" s="189"/>
      <c r="C108" s="24">
        <v>5100</v>
      </c>
      <c r="D108" s="191">
        <f>C108+C109</f>
        <v>22400</v>
      </c>
      <c r="E108" s="184"/>
      <c r="F108" s="189"/>
      <c r="G108" s="189"/>
      <c r="H108" s="201">
        <v>44287</v>
      </c>
      <c r="I108" s="184"/>
      <c r="J108" s="25"/>
      <c r="K108" s="184"/>
    </row>
    <row r="109" spans="1:11" ht="94.5" x14ac:dyDescent="0.25">
      <c r="A109" s="23" t="s">
        <v>220</v>
      </c>
      <c r="B109" s="193"/>
      <c r="C109" s="24">
        <v>17300</v>
      </c>
      <c r="D109" s="192"/>
      <c r="E109" s="185"/>
      <c r="F109" s="193"/>
      <c r="G109" s="193"/>
      <c r="H109" s="196"/>
      <c r="I109" s="185"/>
      <c r="J109" s="25"/>
      <c r="K109" s="184"/>
    </row>
    <row r="110" spans="1:11" ht="31.5" x14ac:dyDescent="0.25">
      <c r="A110" s="23" t="s">
        <v>306</v>
      </c>
      <c r="B110" s="23" t="s">
        <v>7</v>
      </c>
      <c r="C110" s="50">
        <v>19200</v>
      </c>
      <c r="D110" s="191">
        <f>C110+C111</f>
        <v>52575</v>
      </c>
      <c r="E110" s="183" t="s">
        <v>63</v>
      </c>
      <c r="F110" s="188">
        <v>2021</v>
      </c>
      <c r="G110" s="23" t="s">
        <v>37</v>
      </c>
      <c r="H110" s="26">
        <v>44197</v>
      </c>
      <c r="I110" s="183" t="s">
        <v>104</v>
      </c>
      <c r="J110" s="25"/>
      <c r="K110" s="183">
        <v>2240</v>
      </c>
    </row>
    <row r="111" spans="1:11" ht="31.5" x14ac:dyDescent="0.25">
      <c r="A111" s="23" t="s">
        <v>157</v>
      </c>
      <c r="B111" s="23" t="s">
        <v>7</v>
      </c>
      <c r="C111" s="140">
        <v>33375</v>
      </c>
      <c r="D111" s="192"/>
      <c r="E111" s="185"/>
      <c r="F111" s="193"/>
      <c r="G111" s="174" t="s">
        <v>176</v>
      </c>
      <c r="H111" s="134">
        <v>44470</v>
      </c>
      <c r="I111" s="184"/>
      <c r="J111" s="25"/>
      <c r="K111" s="184"/>
    </row>
    <row r="112" spans="1:11" ht="63" x14ac:dyDescent="0.25">
      <c r="A112" s="23" t="s">
        <v>225</v>
      </c>
      <c r="B112" s="23" t="s">
        <v>7</v>
      </c>
      <c r="C112" s="24">
        <v>9000</v>
      </c>
      <c r="D112" s="191">
        <f>C112+C113+C114+C115</f>
        <v>30600</v>
      </c>
      <c r="E112" s="183" t="s">
        <v>63</v>
      </c>
      <c r="F112" s="188">
        <v>2021</v>
      </c>
      <c r="G112" s="188" t="s">
        <v>37</v>
      </c>
      <c r="H112" s="201">
        <v>44287</v>
      </c>
      <c r="I112" s="184"/>
      <c r="J112" s="25"/>
      <c r="K112" s="184"/>
    </row>
    <row r="113" spans="1:11" ht="47.25" x14ac:dyDescent="0.25">
      <c r="A113" s="23" t="s">
        <v>226</v>
      </c>
      <c r="B113" s="23" t="s">
        <v>7</v>
      </c>
      <c r="C113" s="50">
        <v>10800</v>
      </c>
      <c r="D113" s="194"/>
      <c r="E113" s="184"/>
      <c r="F113" s="189"/>
      <c r="G113" s="189"/>
      <c r="H113" s="195"/>
      <c r="I113" s="184"/>
      <c r="J113" s="25"/>
      <c r="K113" s="184"/>
    </row>
    <row r="114" spans="1:11" ht="47.25" x14ac:dyDescent="0.25">
      <c r="A114" s="23" t="s">
        <v>227</v>
      </c>
      <c r="B114" s="23" t="s">
        <v>7</v>
      </c>
      <c r="C114" s="50">
        <v>5800</v>
      </c>
      <c r="D114" s="194"/>
      <c r="E114" s="184"/>
      <c r="F114" s="189"/>
      <c r="G114" s="189"/>
      <c r="H114" s="195"/>
      <c r="I114" s="184"/>
      <c r="J114" s="25"/>
      <c r="K114" s="184"/>
    </row>
    <row r="115" spans="1:11" ht="31.5" x14ac:dyDescent="0.25">
      <c r="A115" s="23" t="s">
        <v>228</v>
      </c>
      <c r="B115" s="23" t="s">
        <v>7</v>
      </c>
      <c r="C115" s="24">
        <v>5000</v>
      </c>
      <c r="D115" s="192"/>
      <c r="E115" s="185"/>
      <c r="F115" s="193"/>
      <c r="G115" s="193"/>
      <c r="H115" s="196"/>
      <c r="I115" s="185"/>
      <c r="J115" s="25"/>
      <c r="K115" s="185"/>
    </row>
    <row r="116" spans="1:11" ht="31.5" customHeight="1" x14ac:dyDescent="0.25">
      <c r="A116" s="23" t="s">
        <v>263</v>
      </c>
      <c r="B116" s="23" t="s">
        <v>7</v>
      </c>
      <c r="C116" s="24">
        <v>1100</v>
      </c>
      <c r="D116" s="191">
        <f>C116+C117</f>
        <v>2660</v>
      </c>
      <c r="E116" s="25" t="s">
        <v>63</v>
      </c>
      <c r="F116" s="23">
        <v>2021</v>
      </c>
      <c r="G116" s="188" t="s">
        <v>37</v>
      </c>
      <c r="H116" s="26">
        <v>44197</v>
      </c>
      <c r="I116" s="183" t="s">
        <v>61</v>
      </c>
      <c r="J116" s="25"/>
      <c r="K116" s="183">
        <v>2240</v>
      </c>
    </row>
    <row r="117" spans="1:11" ht="30" customHeight="1" x14ac:dyDescent="0.25">
      <c r="A117" s="23" t="s">
        <v>233</v>
      </c>
      <c r="B117" s="23" t="s">
        <v>7</v>
      </c>
      <c r="C117" s="50">
        <v>1560</v>
      </c>
      <c r="D117" s="192"/>
      <c r="E117" s="25" t="s">
        <v>63</v>
      </c>
      <c r="F117" s="23">
        <v>2021</v>
      </c>
      <c r="G117" s="189"/>
      <c r="H117" s="26">
        <v>44198</v>
      </c>
      <c r="I117" s="184"/>
      <c r="J117" s="25"/>
      <c r="K117" s="184"/>
    </row>
    <row r="118" spans="1:11" ht="33" customHeight="1" x14ac:dyDescent="0.25">
      <c r="A118" s="23" t="s">
        <v>221</v>
      </c>
      <c r="B118" s="23" t="s">
        <v>7</v>
      </c>
      <c r="C118" s="50">
        <v>76800</v>
      </c>
      <c r="D118" s="194">
        <f>C118+C119</f>
        <v>81000</v>
      </c>
      <c r="E118" s="25" t="s">
        <v>63</v>
      </c>
      <c r="F118" s="23">
        <v>2021</v>
      </c>
      <c r="G118" s="211" t="s">
        <v>12</v>
      </c>
      <c r="H118" s="26">
        <v>44199</v>
      </c>
      <c r="I118" s="184"/>
      <c r="J118" s="25"/>
      <c r="K118" s="184"/>
    </row>
    <row r="119" spans="1:11" ht="30" customHeight="1" x14ac:dyDescent="0.25">
      <c r="A119" s="23" t="s">
        <v>151</v>
      </c>
      <c r="B119" s="23" t="s">
        <v>7</v>
      </c>
      <c r="C119" s="24">
        <v>4200</v>
      </c>
      <c r="D119" s="192"/>
      <c r="E119" s="25" t="s">
        <v>63</v>
      </c>
      <c r="F119" s="23">
        <v>2021</v>
      </c>
      <c r="G119" s="197"/>
      <c r="H119" s="26">
        <v>44200</v>
      </c>
      <c r="I119" s="184"/>
      <c r="J119" s="25"/>
      <c r="K119" s="184"/>
    </row>
    <row r="120" spans="1:11" ht="33.75" customHeight="1" x14ac:dyDescent="0.25">
      <c r="A120" s="23" t="s">
        <v>152</v>
      </c>
      <c r="B120" s="23" t="s">
        <v>7</v>
      </c>
      <c r="C120" s="24">
        <v>62745</v>
      </c>
      <c r="D120" s="44">
        <f t="shared" ref="D120:D122" si="7">C120</f>
        <v>62745</v>
      </c>
      <c r="E120" s="25" t="s">
        <v>63</v>
      </c>
      <c r="F120" s="23">
        <v>2021</v>
      </c>
      <c r="G120" s="59" t="s">
        <v>12</v>
      </c>
      <c r="H120" s="26">
        <v>44201</v>
      </c>
      <c r="I120" s="185"/>
      <c r="J120" s="25"/>
      <c r="K120" s="185"/>
    </row>
    <row r="121" spans="1:11" ht="33.75" customHeight="1" x14ac:dyDescent="0.25">
      <c r="A121" s="110" t="s">
        <v>293</v>
      </c>
      <c r="B121" s="25" t="s">
        <v>7</v>
      </c>
      <c r="C121" s="127">
        <v>340000</v>
      </c>
      <c r="D121" s="127">
        <f>C121</f>
        <v>340000</v>
      </c>
      <c r="E121" s="23" t="s">
        <v>280</v>
      </c>
      <c r="F121" s="23">
        <v>2021</v>
      </c>
      <c r="G121" s="130" t="s">
        <v>34</v>
      </c>
      <c r="H121" s="27">
        <v>44259</v>
      </c>
      <c r="I121" s="25" t="s">
        <v>286</v>
      </c>
      <c r="J121" s="25"/>
      <c r="K121" s="118">
        <v>2240</v>
      </c>
    </row>
    <row r="122" spans="1:11" ht="33.75" customHeight="1" x14ac:dyDescent="0.25">
      <c r="A122" s="121" t="s">
        <v>222</v>
      </c>
      <c r="B122" s="123" t="s">
        <v>7</v>
      </c>
      <c r="C122" s="122">
        <v>3000</v>
      </c>
      <c r="D122" s="124">
        <f t="shared" si="7"/>
        <v>3000</v>
      </c>
      <c r="E122" s="125" t="s">
        <v>63</v>
      </c>
      <c r="F122" s="123">
        <v>2021</v>
      </c>
      <c r="G122" s="121" t="s">
        <v>37</v>
      </c>
      <c r="H122" s="126">
        <v>44531</v>
      </c>
      <c r="I122" s="125" t="s">
        <v>223</v>
      </c>
      <c r="J122" s="25"/>
      <c r="K122" s="40">
        <v>2240</v>
      </c>
    </row>
    <row r="123" spans="1:11" x14ac:dyDescent="0.25">
      <c r="A123" s="25" t="s">
        <v>69</v>
      </c>
      <c r="B123" s="23" t="s">
        <v>7</v>
      </c>
      <c r="C123" s="24">
        <v>1200</v>
      </c>
      <c r="D123" s="44">
        <f>C123</f>
        <v>1200</v>
      </c>
      <c r="E123" s="40" t="s">
        <v>63</v>
      </c>
      <c r="F123" s="38">
        <v>2021</v>
      </c>
      <c r="G123" s="23" t="s">
        <v>37</v>
      </c>
      <c r="H123" s="26">
        <v>44197</v>
      </c>
      <c r="I123" s="40" t="s">
        <v>64</v>
      </c>
      <c r="J123" s="25"/>
      <c r="K123" s="25">
        <v>2240</v>
      </c>
    </row>
    <row r="124" spans="1:11" x14ac:dyDescent="0.25">
      <c r="A124" s="23" t="s">
        <v>99</v>
      </c>
      <c r="B124" s="188" t="s">
        <v>7</v>
      </c>
      <c r="C124" s="24">
        <v>28</v>
      </c>
      <c r="D124" s="191">
        <f>C124+C125</f>
        <v>8028</v>
      </c>
      <c r="E124" s="183" t="s">
        <v>63</v>
      </c>
      <c r="F124" s="188">
        <v>2021</v>
      </c>
      <c r="G124" s="188" t="s">
        <v>37</v>
      </c>
      <c r="H124" s="26">
        <v>44197</v>
      </c>
      <c r="I124" s="183" t="s">
        <v>100</v>
      </c>
      <c r="J124" s="25"/>
      <c r="K124" s="183">
        <v>2240</v>
      </c>
    </row>
    <row r="125" spans="1:11" ht="31.5" x14ac:dyDescent="0.25">
      <c r="A125" s="23" t="s">
        <v>153</v>
      </c>
      <c r="B125" s="189"/>
      <c r="C125" s="24">
        <v>8000</v>
      </c>
      <c r="D125" s="194"/>
      <c r="E125" s="185"/>
      <c r="F125" s="193"/>
      <c r="G125" s="193"/>
      <c r="H125" s="26">
        <v>44228</v>
      </c>
      <c r="I125" s="184"/>
      <c r="J125" s="25"/>
      <c r="K125" s="184"/>
    </row>
    <row r="126" spans="1:11" x14ac:dyDescent="0.25">
      <c r="A126" s="30" t="s">
        <v>179</v>
      </c>
      <c r="B126" s="23" t="s">
        <v>7</v>
      </c>
      <c r="C126" s="35">
        <v>8000</v>
      </c>
      <c r="D126" s="50">
        <f>C126</f>
        <v>8000</v>
      </c>
      <c r="E126" s="25" t="s">
        <v>63</v>
      </c>
      <c r="F126" s="23">
        <v>2021</v>
      </c>
      <c r="G126" s="46" t="s">
        <v>37</v>
      </c>
      <c r="H126" s="27">
        <v>44317</v>
      </c>
      <c r="I126" s="183" t="s">
        <v>101</v>
      </c>
      <c r="J126" s="25"/>
      <c r="K126" s="183">
        <v>2240</v>
      </c>
    </row>
    <row r="127" spans="1:11" ht="47.25" x14ac:dyDescent="0.25">
      <c r="A127" s="77" t="s">
        <v>261</v>
      </c>
      <c r="B127" s="23" t="s">
        <v>7</v>
      </c>
      <c r="C127" s="79">
        <v>650</v>
      </c>
      <c r="D127" s="83">
        <f>C127</f>
        <v>650</v>
      </c>
      <c r="E127" s="77" t="s">
        <v>260</v>
      </c>
      <c r="F127" s="23">
        <v>2021</v>
      </c>
      <c r="G127" s="46" t="s">
        <v>37</v>
      </c>
      <c r="H127" s="47">
        <v>44287</v>
      </c>
      <c r="I127" s="185"/>
      <c r="J127" s="76"/>
      <c r="K127" s="185"/>
    </row>
    <row r="128" spans="1:11" ht="15.75" customHeight="1" x14ac:dyDescent="0.25">
      <c r="A128" s="25" t="s">
        <v>216</v>
      </c>
      <c r="B128" s="23" t="s">
        <v>7</v>
      </c>
      <c r="C128" s="24">
        <f>61000-18000</f>
        <v>43000</v>
      </c>
      <c r="D128" s="50">
        <f>C128</f>
        <v>43000</v>
      </c>
      <c r="E128" s="183" t="s">
        <v>63</v>
      </c>
      <c r="F128" s="188">
        <v>2021</v>
      </c>
      <c r="G128" s="60" t="s">
        <v>176</v>
      </c>
      <c r="H128" s="43">
        <v>44197</v>
      </c>
      <c r="I128" s="183" t="s">
        <v>161</v>
      </c>
      <c r="J128" s="42"/>
      <c r="K128" s="183">
        <v>2240</v>
      </c>
    </row>
    <row r="129" spans="1:11" ht="31.5" x14ac:dyDescent="0.25">
      <c r="A129" s="23" t="s">
        <v>160</v>
      </c>
      <c r="B129" s="23" t="s">
        <v>7</v>
      </c>
      <c r="C129" s="24">
        <v>2800</v>
      </c>
      <c r="D129" s="50">
        <f>C129</f>
        <v>2800</v>
      </c>
      <c r="E129" s="185"/>
      <c r="F129" s="193"/>
      <c r="G129" s="23" t="s">
        <v>37</v>
      </c>
      <c r="H129" s="26">
        <v>44287</v>
      </c>
      <c r="I129" s="185"/>
      <c r="J129" s="25"/>
      <c r="K129" s="185"/>
    </row>
    <row r="130" spans="1:11" ht="31.5" x14ac:dyDescent="0.25">
      <c r="A130" s="23" t="s">
        <v>274</v>
      </c>
      <c r="B130" s="23" t="s">
        <v>7</v>
      </c>
      <c r="C130" s="97">
        <v>2000</v>
      </c>
      <c r="D130" s="97">
        <f t="shared" ref="D130:D132" si="8">C130</f>
        <v>2000</v>
      </c>
      <c r="E130" s="25" t="s">
        <v>63</v>
      </c>
      <c r="F130" s="23">
        <v>2021</v>
      </c>
      <c r="G130" s="23" t="s">
        <v>37</v>
      </c>
      <c r="H130" s="26">
        <v>44256</v>
      </c>
      <c r="I130" s="94" t="s">
        <v>275</v>
      </c>
      <c r="J130" s="25"/>
      <c r="K130" s="25">
        <v>2240</v>
      </c>
    </row>
    <row r="131" spans="1:11" ht="31.5" x14ac:dyDescent="0.25">
      <c r="A131" s="23" t="s">
        <v>276</v>
      </c>
      <c r="B131" s="23" t="s">
        <v>7</v>
      </c>
      <c r="C131" s="97">
        <v>47300</v>
      </c>
      <c r="D131" s="97">
        <f t="shared" si="8"/>
        <v>47300</v>
      </c>
      <c r="E131" s="25" t="s">
        <v>63</v>
      </c>
      <c r="F131" s="23">
        <v>2021</v>
      </c>
      <c r="G131" s="23" t="s">
        <v>37</v>
      </c>
      <c r="H131" s="26">
        <v>44256</v>
      </c>
      <c r="I131" s="94" t="s">
        <v>277</v>
      </c>
      <c r="J131" s="25"/>
      <c r="K131" s="25">
        <v>2240</v>
      </c>
    </row>
    <row r="132" spans="1:11" x14ac:dyDescent="0.25">
      <c r="A132" s="23" t="s">
        <v>303</v>
      </c>
      <c r="B132" s="23" t="s">
        <v>7</v>
      </c>
      <c r="C132" s="140">
        <v>5500</v>
      </c>
      <c r="D132" s="140">
        <f t="shared" si="8"/>
        <v>5500</v>
      </c>
      <c r="E132" s="25" t="s">
        <v>63</v>
      </c>
      <c r="F132" s="23">
        <v>2021</v>
      </c>
      <c r="G132" s="23" t="s">
        <v>37</v>
      </c>
      <c r="H132" s="26">
        <v>44317</v>
      </c>
      <c r="I132" s="133" t="s">
        <v>304</v>
      </c>
      <c r="J132" s="25"/>
      <c r="K132" s="25">
        <v>2240</v>
      </c>
    </row>
    <row r="133" spans="1:11" ht="47.25" x14ac:dyDescent="0.25">
      <c r="A133" s="23" t="s">
        <v>102</v>
      </c>
      <c r="B133" s="23" t="s">
        <v>7</v>
      </c>
      <c r="C133" s="24">
        <v>5000</v>
      </c>
      <c r="D133" s="50">
        <f>C133</f>
        <v>5000</v>
      </c>
      <c r="E133" s="25" t="s">
        <v>63</v>
      </c>
      <c r="F133" s="23">
        <v>2021</v>
      </c>
      <c r="G133" s="23" t="s">
        <v>37</v>
      </c>
      <c r="H133" s="26">
        <v>44287</v>
      </c>
      <c r="I133" s="25" t="s">
        <v>103</v>
      </c>
      <c r="J133" s="25"/>
      <c r="K133" s="25">
        <v>2240</v>
      </c>
    </row>
    <row r="134" spans="1:11" ht="32.25" customHeight="1" x14ac:dyDescent="0.25">
      <c r="A134" s="23" t="s">
        <v>158</v>
      </c>
      <c r="B134" s="23" t="s">
        <v>7</v>
      </c>
      <c r="C134" s="24">
        <v>5000</v>
      </c>
      <c r="D134" s="191">
        <f>C134+C135</f>
        <v>6000</v>
      </c>
      <c r="E134" s="183" t="s">
        <v>63</v>
      </c>
      <c r="F134" s="188">
        <v>2021</v>
      </c>
      <c r="G134" s="23" t="s">
        <v>37</v>
      </c>
      <c r="H134" s="26">
        <v>44197</v>
      </c>
      <c r="I134" s="183" t="s">
        <v>159</v>
      </c>
      <c r="J134" s="25"/>
      <c r="K134" s="183">
        <v>2240</v>
      </c>
    </row>
    <row r="135" spans="1:11" ht="32.25" customHeight="1" x14ac:dyDescent="0.25">
      <c r="A135" s="23" t="s">
        <v>301</v>
      </c>
      <c r="B135" s="23" t="s">
        <v>7</v>
      </c>
      <c r="C135" s="140">
        <v>1000</v>
      </c>
      <c r="D135" s="192"/>
      <c r="E135" s="185"/>
      <c r="F135" s="193"/>
      <c r="G135" s="23" t="s">
        <v>37</v>
      </c>
      <c r="H135" s="134">
        <v>44348</v>
      </c>
      <c r="I135" s="185"/>
      <c r="J135" s="25"/>
      <c r="K135" s="185"/>
    </row>
    <row r="136" spans="1:11" ht="36.75" customHeight="1" x14ac:dyDescent="0.25">
      <c r="A136" s="23" t="s">
        <v>55</v>
      </c>
      <c r="B136" s="188" t="s">
        <v>7</v>
      </c>
      <c r="C136" s="24">
        <v>170000</v>
      </c>
      <c r="D136" s="191">
        <f>C136+C137</f>
        <v>185000</v>
      </c>
      <c r="E136" s="25" t="s">
        <v>63</v>
      </c>
      <c r="F136" s="188">
        <v>2021</v>
      </c>
      <c r="G136" s="59" t="s">
        <v>12</v>
      </c>
      <c r="H136" s="201">
        <v>44197</v>
      </c>
      <c r="I136" s="183" t="s">
        <v>154</v>
      </c>
      <c r="J136" s="25"/>
      <c r="K136" s="183">
        <v>2240</v>
      </c>
    </row>
    <row r="137" spans="1:11" ht="114" customHeight="1" x14ac:dyDescent="0.25">
      <c r="A137" s="23" t="s">
        <v>258</v>
      </c>
      <c r="B137" s="193"/>
      <c r="C137" s="79">
        <v>15000</v>
      </c>
      <c r="D137" s="192"/>
      <c r="E137" s="77" t="s">
        <v>259</v>
      </c>
      <c r="F137" s="193"/>
      <c r="G137" s="59" t="s">
        <v>12</v>
      </c>
      <c r="H137" s="196"/>
      <c r="I137" s="185"/>
      <c r="J137" s="75"/>
      <c r="K137" s="185"/>
    </row>
    <row r="138" spans="1:11" ht="54" customHeight="1" x14ac:dyDescent="0.25">
      <c r="A138" s="23" t="s">
        <v>290</v>
      </c>
      <c r="B138" s="23" t="s">
        <v>7</v>
      </c>
      <c r="C138" s="116">
        <f>83000-9000</f>
        <v>74000</v>
      </c>
      <c r="D138" s="115">
        <f>C138</f>
        <v>74000</v>
      </c>
      <c r="E138" s="25" t="s">
        <v>63</v>
      </c>
      <c r="F138" s="23">
        <v>2021</v>
      </c>
      <c r="G138" s="86" t="s">
        <v>320</v>
      </c>
      <c r="H138" s="26">
        <v>44256</v>
      </c>
      <c r="I138" s="183" t="s">
        <v>75</v>
      </c>
      <c r="J138" s="89"/>
      <c r="K138" s="25">
        <v>2240</v>
      </c>
    </row>
    <row r="139" spans="1:11" ht="48" customHeight="1" x14ac:dyDescent="0.25">
      <c r="A139" s="23" t="s">
        <v>287</v>
      </c>
      <c r="B139" s="23" t="s">
        <v>7</v>
      </c>
      <c r="C139" s="116">
        <v>49000</v>
      </c>
      <c r="D139" s="115">
        <f t="shared" ref="D139:D142" si="9">C139</f>
        <v>49000</v>
      </c>
      <c r="E139" s="25" t="s">
        <v>63</v>
      </c>
      <c r="F139" s="23">
        <v>2021</v>
      </c>
      <c r="G139" s="86" t="s">
        <v>321</v>
      </c>
      <c r="H139" s="26">
        <v>44256</v>
      </c>
      <c r="I139" s="184"/>
      <c r="J139" s="114"/>
      <c r="K139" s="25">
        <v>2240</v>
      </c>
    </row>
    <row r="140" spans="1:11" ht="66" customHeight="1" x14ac:dyDescent="0.25">
      <c r="A140" s="23" t="s">
        <v>291</v>
      </c>
      <c r="B140" s="23" t="s">
        <v>7</v>
      </c>
      <c r="C140" s="116">
        <v>13000</v>
      </c>
      <c r="D140" s="115">
        <f t="shared" si="9"/>
        <v>13000</v>
      </c>
      <c r="E140" s="25" t="s">
        <v>63</v>
      </c>
      <c r="F140" s="23">
        <v>2021</v>
      </c>
      <c r="G140" s="86" t="s">
        <v>321</v>
      </c>
      <c r="H140" s="26">
        <v>44256</v>
      </c>
      <c r="I140" s="184"/>
      <c r="J140" s="114"/>
      <c r="K140" s="25">
        <v>2240</v>
      </c>
    </row>
    <row r="141" spans="1:11" ht="66" customHeight="1" x14ac:dyDescent="0.25">
      <c r="A141" s="23" t="s">
        <v>289</v>
      </c>
      <c r="B141" s="23" t="s">
        <v>7</v>
      </c>
      <c r="C141" s="116">
        <f>12000+2000</f>
        <v>14000</v>
      </c>
      <c r="D141" s="115">
        <f t="shared" si="9"/>
        <v>14000</v>
      </c>
      <c r="E141" s="25" t="s">
        <v>63</v>
      </c>
      <c r="F141" s="23">
        <v>2021</v>
      </c>
      <c r="G141" s="86" t="s">
        <v>321</v>
      </c>
      <c r="H141" s="26">
        <v>44256</v>
      </c>
      <c r="I141" s="184"/>
      <c r="J141" s="114"/>
      <c r="K141" s="25">
        <v>2240</v>
      </c>
    </row>
    <row r="142" spans="1:11" ht="63.75" thickBot="1" x14ac:dyDescent="0.3">
      <c r="A142" s="113" t="s">
        <v>288</v>
      </c>
      <c r="B142" s="53" t="s">
        <v>7</v>
      </c>
      <c r="C142" s="117">
        <f>5000+7000</f>
        <v>12000</v>
      </c>
      <c r="D142" s="54">
        <f t="shared" si="9"/>
        <v>12000</v>
      </c>
      <c r="E142" s="55" t="s">
        <v>63</v>
      </c>
      <c r="F142" s="53">
        <v>2021</v>
      </c>
      <c r="G142" s="128" t="s">
        <v>321</v>
      </c>
      <c r="H142" s="56">
        <v>44287</v>
      </c>
      <c r="I142" s="187"/>
      <c r="J142" s="55"/>
      <c r="K142" s="55">
        <v>2240</v>
      </c>
    </row>
    <row r="143" spans="1:11" x14ac:dyDescent="0.25">
      <c r="A143" s="39" t="s">
        <v>163</v>
      </c>
      <c r="B143" s="189" t="s">
        <v>7</v>
      </c>
      <c r="C143" s="45">
        <v>69560</v>
      </c>
      <c r="D143" s="194">
        <f>C143+C144+C145+C146</f>
        <v>109060</v>
      </c>
      <c r="E143" s="184" t="s">
        <v>63</v>
      </c>
      <c r="F143" s="189">
        <v>2021</v>
      </c>
      <c r="G143" s="197" t="s">
        <v>12</v>
      </c>
      <c r="H143" s="195">
        <v>44197</v>
      </c>
      <c r="I143" s="184" t="s">
        <v>77</v>
      </c>
      <c r="J143" s="42"/>
      <c r="K143" s="184">
        <v>2271</v>
      </c>
    </row>
    <row r="144" spans="1:11" x14ac:dyDescent="0.25">
      <c r="A144" s="23" t="s">
        <v>162</v>
      </c>
      <c r="B144" s="189"/>
      <c r="C144" s="24">
        <v>500</v>
      </c>
      <c r="D144" s="194"/>
      <c r="E144" s="184"/>
      <c r="F144" s="193"/>
      <c r="G144" s="198"/>
      <c r="H144" s="195"/>
      <c r="I144" s="184"/>
      <c r="J144" s="25"/>
      <c r="K144" s="184"/>
    </row>
    <row r="145" spans="1:11" ht="31.5" x14ac:dyDescent="0.25">
      <c r="A145" s="51" t="s">
        <v>229</v>
      </c>
      <c r="B145" s="189"/>
      <c r="C145" s="52">
        <f>33300-3000</f>
        <v>30300</v>
      </c>
      <c r="D145" s="194"/>
      <c r="E145" s="185"/>
      <c r="F145" s="51">
        <v>2021</v>
      </c>
      <c r="G145" s="59" t="s">
        <v>12</v>
      </c>
      <c r="H145" s="195"/>
      <c r="I145" s="184"/>
      <c r="J145" s="25"/>
      <c r="K145" s="184"/>
    </row>
    <row r="146" spans="1:11" ht="47.25" x14ac:dyDescent="0.25">
      <c r="A146" s="90" t="s">
        <v>266</v>
      </c>
      <c r="B146" s="193"/>
      <c r="C146" s="93">
        <f>5700+3000</f>
        <v>8700</v>
      </c>
      <c r="D146" s="192"/>
      <c r="E146" s="91" t="s">
        <v>63</v>
      </c>
      <c r="F146" s="92">
        <v>2021</v>
      </c>
      <c r="G146" s="112" t="s">
        <v>37</v>
      </c>
      <c r="H146" s="196"/>
      <c r="I146" s="185"/>
      <c r="J146" s="25"/>
      <c r="K146" s="185"/>
    </row>
    <row r="147" spans="1:11" x14ac:dyDescent="0.25">
      <c r="A147" s="25" t="s">
        <v>294</v>
      </c>
      <c r="B147" s="188" t="s">
        <v>7</v>
      </c>
      <c r="C147" s="24">
        <v>8600</v>
      </c>
      <c r="D147" s="191">
        <f>C147+C148</f>
        <v>12600</v>
      </c>
      <c r="E147" s="183" t="s">
        <v>63</v>
      </c>
      <c r="F147" s="188">
        <v>2021</v>
      </c>
      <c r="G147" s="188" t="s">
        <v>37</v>
      </c>
      <c r="H147" s="201">
        <v>44197</v>
      </c>
      <c r="I147" s="183" t="s">
        <v>76</v>
      </c>
      <c r="J147" s="25"/>
      <c r="K147" s="183">
        <v>2272</v>
      </c>
    </row>
    <row r="148" spans="1:11" x14ac:dyDescent="0.25">
      <c r="A148" s="25" t="s">
        <v>230</v>
      </c>
      <c r="B148" s="193"/>
      <c r="C148" s="66">
        <v>4000</v>
      </c>
      <c r="D148" s="192"/>
      <c r="E148" s="185"/>
      <c r="F148" s="193"/>
      <c r="G148" s="193"/>
      <c r="H148" s="196"/>
      <c r="I148" s="185"/>
      <c r="J148" s="25"/>
      <c r="K148" s="185"/>
    </row>
    <row r="149" spans="1:11" x14ac:dyDescent="0.25">
      <c r="A149" s="25" t="s">
        <v>56</v>
      </c>
      <c r="B149" s="188" t="s">
        <v>7</v>
      </c>
      <c r="C149" s="24">
        <v>10045</v>
      </c>
      <c r="D149" s="191">
        <f>C149+C150</f>
        <v>11445</v>
      </c>
      <c r="E149" s="183" t="s">
        <v>63</v>
      </c>
      <c r="F149" s="188">
        <v>2021</v>
      </c>
      <c r="G149" s="188" t="s">
        <v>37</v>
      </c>
      <c r="H149" s="201">
        <v>44197</v>
      </c>
      <c r="I149" s="183" t="s">
        <v>264</v>
      </c>
      <c r="J149" s="25"/>
      <c r="K149" s="183">
        <v>2272</v>
      </c>
    </row>
    <row r="150" spans="1:11" ht="31.5" x14ac:dyDescent="0.25">
      <c r="A150" s="23" t="s">
        <v>305</v>
      </c>
      <c r="B150" s="189"/>
      <c r="C150" s="140">
        <v>1400</v>
      </c>
      <c r="D150" s="192"/>
      <c r="E150" s="184"/>
      <c r="F150" s="189"/>
      <c r="G150" s="189"/>
      <c r="H150" s="195"/>
      <c r="I150" s="184"/>
      <c r="J150" s="25"/>
      <c r="K150" s="184"/>
    </row>
    <row r="151" spans="1:11" ht="31.5" x14ac:dyDescent="0.25">
      <c r="A151" s="23" t="s">
        <v>231</v>
      </c>
      <c r="B151" s="193"/>
      <c r="C151" s="66">
        <v>5000</v>
      </c>
      <c r="D151" s="137">
        <f>C151</f>
        <v>5000</v>
      </c>
      <c r="E151" s="185"/>
      <c r="F151" s="193"/>
      <c r="G151" s="193"/>
      <c r="H151" s="196"/>
      <c r="I151" s="185"/>
      <c r="J151" s="25"/>
      <c r="K151" s="185"/>
    </row>
    <row r="152" spans="1:11" ht="31.5" customHeight="1" x14ac:dyDescent="0.25">
      <c r="A152" s="23" t="s">
        <v>70</v>
      </c>
      <c r="B152" s="188" t="s">
        <v>7</v>
      </c>
      <c r="C152" s="24">
        <v>102045</v>
      </c>
      <c r="D152" s="137">
        <f>C152</f>
        <v>102045</v>
      </c>
      <c r="E152" s="183" t="s">
        <v>63</v>
      </c>
      <c r="F152" s="188">
        <v>2021</v>
      </c>
      <c r="G152" s="141" t="s">
        <v>176</v>
      </c>
      <c r="H152" s="142">
        <v>44228</v>
      </c>
      <c r="I152" s="183" t="s">
        <v>164</v>
      </c>
      <c r="J152" s="25"/>
      <c r="K152" s="183">
        <v>2273</v>
      </c>
    </row>
    <row r="153" spans="1:11" ht="23.25" customHeight="1" x14ac:dyDescent="0.25">
      <c r="A153" s="23" t="s">
        <v>265</v>
      </c>
      <c r="B153" s="189"/>
      <c r="C153" s="52">
        <v>22200</v>
      </c>
      <c r="D153" s="88">
        <f>C153</f>
        <v>22200</v>
      </c>
      <c r="E153" s="184"/>
      <c r="F153" s="189"/>
      <c r="G153" s="23" t="s">
        <v>37</v>
      </c>
      <c r="H153" s="27">
        <v>44198</v>
      </c>
      <c r="I153" s="184"/>
      <c r="J153" s="25"/>
      <c r="K153" s="184"/>
    </row>
    <row r="154" spans="1:11" ht="30" customHeight="1" x14ac:dyDescent="0.25">
      <c r="A154" s="23" t="s">
        <v>232</v>
      </c>
      <c r="B154" s="189"/>
      <c r="C154" s="66">
        <v>17000</v>
      </c>
      <c r="D154" s="88">
        <f>C154</f>
        <v>17000</v>
      </c>
      <c r="E154" s="184"/>
      <c r="F154" s="189"/>
      <c r="G154" s="60" t="s">
        <v>176</v>
      </c>
      <c r="H154" s="199">
        <v>44230</v>
      </c>
      <c r="I154" s="184"/>
      <c r="J154" s="25"/>
      <c r="K154" s="184"/>
    </row>
    <row r="155" spans="1:11" ht="31.5" customHeight="1" x14ac:dyDescent="0.25">
      <c r="A155" s="23" t="s">
        <v>234</v>
      </c>
      <c r="B155" s="193"/>
      <c r="C155" s="64">
        <v>21500</v>
      </c>
      <c r="D155" s="88">
        <f>C155</f>
        <v>21500</v>
      </c>
      <c r="E155" s="185"/>
      <c r="F155" s="193"/>
      <c r="G155" s="60" t="s">
        <v>176</v>
      </c>
      <c r="H155" s="200"/>
      <c r="I155" s="185"/>
      <c r="J155" s="25"/>
      <c r="K155" s="185"/>
    </row>
    <row r="156" spans="1:11" ht="31.5" x14ac:dyDescent="0.25">
      <c r="A156" s="23" t="s">
        <v>72</v>
      </c>
      <c r="B156" s="188" t="s">
        <v>7</v>
      </c>
      <c r="C156" s="24">
        <v>58705</v>
      </c>
      <c r="D156" s="191">
        <f>C156+C157+C158</f>
        <v>76705</v>
      </c>
      <c r="E156" s="183" t="s">
        <v>63</v>
      </c>
      <c r="F156" s="188">
        <v>2021</v>
      </c>
      <c r="G156" s="59" t="s">
        <v>12</v>
      </c>
      <c r="H156" s="27">
        <v>44201</v>
      </c>
      <c r="I156" s="183" t="s">
        <v>165</v>
      </c>
      <c r="J156" s="25"/>
      <c r="K156" s="183">
        <v>2273</v>
      </c>
    </row>
    <row r="157" spans="1:11" ht="31.5" x14ac:dyDescent="0.25">
      <c r="A157" s="23" t="s">
        <v>235</v>
      </c>
      <c r="B157" s="189"/>
      <c r="C157" s="24">
        <v>9000</v>
      </c>
      <c r="D157" s="194"/>
      <c r="E157" s="184"/>
      <c r="F157" s="189"/>
      <c r="G157" s="59" t="s">
        <v>12</v>
      </c>
      <c r="H157" s="27">
        <v>44202</v>
      </c>
      <c r="I157" s="184"/>
      <c r="J157" s="25"/>
      <c r="K157" s="184"/>
    </row>
    <row r="158" spans="1:11" ht="31.5" x14ac:dyDescent="0.25">
      <c r="A158" s="23" t="s">
        <v>236</v>
      </c>
      <c r="B158" s="193"/>
      <c r="C158" s="52">
        <v>9000</v>
      </c>
      <c r="D158" s="192"/>
      <c r="E158" s="185"/>
      <c r="F158" s="193"/>
      <c r="G158" s="59" t="s">
        <v>12</v>
      </c>
      <c r="H158" s="27">
        <v>44203</v>
      </c>
      <c r="I158" s="185"/>
      <c r="J158" s="25"/>
      <c r="K158" s="185"/>
    </row>
    <row r="159" spans="1:11" ht="33" customHeight="1" thickBot="1" x14ac:dyDescent="0.3">
      <c r="A159" s="23" t="s">
        <v>71</v>
      </c>
      <c r="B159" s="188" t="s">
        <v>7</v>
      </c>
      <c r="C159" s="151">
        <v>4017</v>
      </c>
      <c r="D159" s="191">
        <v>4200</v>
      </c>
      <c r="E159" s="183" t="s">
        <v>63</v>
      </c>
      <c r="F159" s="188">
        <v>2021</v>
      </c>
      <c r="G159" s="188" t="s">
        <v>37</v>
      </c>
      <c r="H159" s="199">
        <v>44204</v>
      </c>
      <c r="I159" s="183" t="s">
        <v>166</v>
      </c>
      <c r="J159" s="55"/>
      <c r="K159" s="183">
        <v>2275</v>
      </c>
    </row>
    <row r="160" spans="1:11" ht="47.25" customHeight="1" thickBot="1" x14ac:dyDescent="0.3">
      <c r="A160" s="110" t="s">
        <v>319</v>
      </c>
      <c r="B160" s="212"/>
      <c r="C160" s="153">
        <v>60</v>
      </c>
      <c r="D160" s="214"/>
      <c r="E160" s="184"/>
      <c r="F160" s="189"/>
      <c r="G160" s="189"/>
      <c r="H160" s="202"/>
      <c r="I160" s="184"/>
      <c r="J160" s="152"/>
      <c r="K160" s="184"/>
    </row>
    <row r="161" spans="1:11" ht="50.25" customHeight="1" thickBot="1" x14ac:dyDescent="0.3">
      <c r="A161" s="110" t="s">
        <v>317</v>
      </c>
      <c r="B161" s="212"/>
      <c r="C161" s="156">
        <v>60</v>
      </c>
      <c r="D161" s="214"/>
      <c r="E161" s="184"/>
      <c r="F161" s="189"/>
      <c r="G161" s="189"/>
      <c r="H161" s="202"/>
      <c r="I161" s="184"/>
      <c r="J161" s="152"/>
      <c r="K161" s="184"/>
    </row>
    <row r="162" spans="1:11" ht="33" customHeight="1" thickBot="1" x14ac:dyDescent="0.3">
      <c r="A162" s="155" t="s">
        <v>318</v>
      </c>
      <c r="B162" s="213"/>
      <c r="C162" s="156">
        <v>63</v>
      </c>
      <c r="D162" s="215"/>
      <c r="E162" s="187"/>
      <c r="F162" s="190"/>
      <c r="G162" s="190"/>
      <c r="H162" s="203"/>
      <c r="I162" s="187"/>
      <c r="J162" s="152"/>
      <c r="K162" s="187"/>
    </row>
    <row r="163" spans="1:11" ht="24.75" customHeight="1" x14ac:dyDescent="0.25">
      <c r="A163" s="49" t="s">
        <v>106</v>
      </c>
      <c r="B163" s="173" t="s">
        <v>7</v>
      </c>
      <c r="C163" s="165">
        <v>7000</v>
      </c>
      <c r="D163" s="157">
        <f t="shared" ref="D163:D185" si="10">C163</f>
        <v>7000</v>
      </c>
      <c r="E163" s="173" t="s">
        <v>63</v>
      </c>
      <c r="F163" s="49">
        <v>2021</v>
      </c>
      <c r="G163" s="159" t="s">
        <v>37</v>
      </c>
      <c r="H163" s="161">
        <v>44205</v>
      </c>
      <c r="I163" s="173" t="s">
        <v>167</v>
      </c>
      <c r="J163" s="173"/>
      <c r="K163" s="173">
        <v>2282</v>
      </c>
    </row>
    <row r="164" spans="1:11" ht="72.75" customHeight="1" x14ac:dyDescent="0.25">
      <c r="A164" s="23" t="s">
        <v>329</v>
      </c>
      <c r="B164" s="25" t="s">
        <v>7</v>
      </c>
      <c r="C164" s="168">
        <v>19800</v>
      </c>
      <c r="D164" s="168">
        <v>19800</v>
      </c>
      <c r="E164" s="25" t="s">
        <v>63</v>
      </c>
      <c r="F164" s="23">
        <v>2021</v>
      </c>
      <c r="G164" s="23" t="s">
        <v>37</v>
      </c>
      <c r="H164" s="27">
        <v>44348</v>
      </c>
      <c r="I164" s="25" t="s">
        <v>330</v>
      </c>
      <c r="J164" s="25"/>
      <c r="K164" s="25">
        <v>2240</v>
      </c>
    </row>
    <row r="165" spans="1:11" ht="72.75" customHeight="1" x14ac:dyDescent="0.25">
      <c r="A165" s="23" t="s">
        <v>331</v>
      </c>
      <c r="B165" s="25" t="s">
        <v>7</v>
      </c>
      <c r="C165" s="168">
        <v>35000</v>
      </c>
      <c r="D165" s="168">
        <v>35000</v>
      </c>
      <c r="E165" s="25" t="s">
        <v>63</v>
      </c>
      <c r="F165" s="23">
        <v>2021</v>
      </c>
      <c r="G165" s="23" t="s">
        <v>37</v>
      </c>
      <c r="H165" s="27">
        <v>44348</v>
      </c>
      <c r="I165" s="25" t="s">
        <v>60</v>
      </c>
      <c r="J165" s="25"/>
      <c r="K165" s="25">
        <v>2240</v>
      </c>
    </row>
    <row r="166" spans="1:11" x14ac:dyDescent="0.25">
      <c r="A166" s="65" t="s">
        <v>78</v>
      </c>
      <c r="B166" s="65" t="s">
        <v>7</v>
      </c>
      <c r="C166" s="64">
        <v>1100</v>
      </c>
      <c r="D166" s="158">
        <f t="shared" si="10"/>
        <v>1100</v>
      </c>
      <c r="E166" s="65" t="s">
        <v>80</v>
      </c>
      <c r="F166" s="63">
        <v>2021</v>
      </c>
      <c r="G166" s="160" t="s">
        <v>37</v>
      </c>
      <c r="H166" s="47">
        <v>44197</v>
      </c>
      <c r="I166" s="65" t="s">
        <v>168</v>
      </c>
      <c r="J166" s="65"/>
      <c r="K166" s="65">
        <v>2210</v>
      </c>
    </row>
    <row r="167" spans="1:11" x14ac:dyDescent="0.25">
      <c r="A167" s="25" t="s">
        <v>79</v>
      </c>
      <c r="B167" s="183" t="s">
        <v>7</v>
      </c>
      <c r="C167" s="24">
        <v>25500</v>
      </c>
      <c r="D167" s="191">
        <f>C167+C168</f>
        <v>26750</v>
      </c>
      <c r="E167" s="25" t="s">
        <v>80</v>
      </c>
      <c r="F167" s="188">
        <v>2021</v>
      </c>
      <c r="G167" s="188" t="s">
        <v>37</v>
      </c>
      <c r="H167" s="47">
        <v>44198</v>
      </c>
      <c r="I167" s="183" t="s">
        <v>170</v>
      </c>
      <c r="J167" s="25"/>
      <c r="K167" s="183">
        <v>2210</v>
      </c>
    </row>
    <row r="168" spans="1:11" ht="63" x14ac:dyDescent="0.25">
      <c r="A168" s="23" t="s">
        <v>243</v>
      </c>
      <c r="B168" s="185"/>
      <c r="C168" s="83">
        <f>2000-750</f>
        <v>1250</v>
      </c>
      <c r="D168" s="192"/>
      <c r="E168" s="23" t="s">
        <v>242</v>
      </c>
      <c r="F168" s="193"/>
      <c r="G168" s="193"/>
      <c r="H168" s="47">
        <v>44440</v>
      </c>
      <c r="I168" s="185"/>
      <c r="J168" s="25"/>
      <c r="K168" s="185"/>
    </row>
    <row r="169" spans="1:11" ht="63" x14ac:dyDescent="0.25">
      <c r="A169" s="23" t="s">
        <v>244</v>
      </c>
      <c r="B169" s="25" t="s">
        <v>7</v>
      </c>
      <c r="C169" s="83">
        <f>10000+4250+750</f>
        <v>15000</v>
      </c>
      <c r="D169" s="83">
        <f t="shared" si="10"/>
        <v>15000</v>
      </c>
      <c r="E169" s="23" t="s">
        <v>242</v>
      </c>
      <c r="F169" s="23">
        <v>2021</v>
      </c>
      <c r="G169" s="78" t="s">
        <v>37</v>
      </c>
      <c r="H169" s="47">
        <v>44409</v>
      </c>
      <c r="I169" s="76" t="s">
        <v>239</v>
      </c>
      <c r="J169" s="25"/>
      <c r="K169" s="25">
        <v>2210</v>
      </c>
    </row>
    <row r="170" spans="1:11" ht="63" x14ac:dyDescent="0.25">
      <c r="A170" s="23" t="s">
        <v>332</v>
      </c>
      <c r="B170" s="163" t="s">
        <v>7</v>
      </c>
      <c r="C170" s="168">
        <v>1000</v>
      </c>
      <c r="D170" s="157">
        <v>1000</v>
      </c>
      <c r="E170" s="23" t="s">
        <v>242</v>
      </c>
      <c r="F170" s="159">
        <v>2021</v>
      </c>
      <c r="G170" s="164" t="s">
        <v>37</v>
      </c>
      <c r="H170" s="162">
        <v>44378</v>
      </c>
      <c r="I170" s="166" t="s">
        <v>333</v>
      </c>
      <c r="J170" s="25"/>
      <c r="K170" s="25">
        <v>2210</v>
      </c>
    </row>
    <row r="171" spans="1:11" ht="63" x14ac:dyDescent="0.25">
      <c r="A171" s="23" t="s">
        <v>334</v>
      </c>
      <c r="B171" s="163" t="s">
        <v>7</v>
      </c>
      <c r="C171" s="168">
        <v>2700</v>
      </c>
      <c r="D171" s="157">
        <v>2700</v>
      </c>
      <c r="E171" s="23" t="s">
        <v>242</v>
      </c>
      <c r="F171" s="159">
        <v>2021</v>
      </c>
      <c r="G171" s="164" t="s">
        <v>37</v>
      </c>
      <c r="H171" s="162">
        <v>44378</v>
      </c>
      <c r="I171" s="166" t="s">
        <v>172</v>
      </c>
      <c r="J171" s="25"/>
      <c r="K171" s="25">
        <v>2210</v>
      </c>
    </row>
    <row r="172" spans="1:11" ht="63" x14ac:dyDescent="0.25">
      <c r="A172" s="23" t="s">
        <v>335</v>
      </c>
      <c r="B172" s="163" t="s">
        <v>7</v>
      </c>
      <c r="C172" s="168">
        <v>1950</v>
      </c>
      <c r="D172" s="157">
        <v>1950</v>
      </c>
      <c r="E172" s="23" t="s">
        <v>242</v>
      </c>
      <c r="F172" s="159">
        <v>2021</v>
      </c>
      <c r="G172" s="164" t="s">
        <v>37</v>
      </c>
      <c r="H172" s="162">
        <v>44378</v>
      </c>
      <c r="I172" s="166" t="s">
        <v>336</v>
      </c>
      <c r="J172" s="25"/>
      <c r="K172" s="25">
        <v>2240</v>
      </c>
    </row>
    <row r="173" spans="1:11" ht="63" x14ac:dyDescent="0.25">
      <c r="A173" s="86" t="s">
        <v>343</v>
      </c>
      <c r="B173" s="183" t="s">
        <v>7</v>
      </c>
      <c r="C173" s="83">
        <v>11000</v>
      </c>
      <c r="D173" s="191">
        <f>C173+C174</f>
        <v>21700</v>
      </c>
      <c r="E173" s="23" t="s">
        <v>242</v>
      </c>
      <c r="F173" s="188">
        <v>2021</v>
      </c>
      <c r="G173" s="188" t="s">
        <v>37</v>
      </c>
      <c r="H173" s="47">
        <v>44531</v>
      </c>
      <c r="I173" s="183" t="s">
        <v>175</v>
      </c>
      <c r="J173" s="25"/>
      <c r="K173" s="25">
        <v>2210</v>
      </c>
    </row>
    <row r="174" spans="1:11" ht="31.5" x14ac:dyDescent="0.25">
      <c r="A174" s="23" t="s">
        <v>247</v>
      </c>
      <c r="B174" s="185"/>
      <c r="C174" s="85">
        <v>10700</v>
      </c>
      <c r="D174" s="192"/>
      <c r="E174" s="23" t="s">
        <v>246</v>
      </c>
      <c r="F174" s="193"/>
      <c r="G174" s="193"/>
      <c r="H174" s="47">
        <v>44200</v>
      </c>
      <c r="I174" s="185"/>
      <c r="J174" s="25"/>
      <c r="K174" s="84">
        <v>2210</v>
      </c>
    </row>
    <row r="175" spans="1:11" ht="21.75" customHeight="1" x14ac:dyDescent="0.25">
      <c r="A175" s="23" t="s">
        <v>169</v>
      </c>
      <c r="B175" s="25" t="s">
        <v>7</v>
      </c>
      <c r="C175" s="24">
        <v>8100</v>
      </c>
      <c r="D175" s="66">
        <f t="shared" si="10"/>
        <v>8100</v>
      </c>
      <c r="E175" s="25" t="s">
        <v>80</v>
      </c>
      <c r="F175" s="23">
        <v>2021</v>
      </c>
      <c r="G175" s="63" t="s">
        <v>37</v>
      </c>
      <c r="H175" s="27">
        <v>44287</v>
      </c>
      <c r="I175" s="25" t="s">
        <v>322</v>
      </c>
      <c r="J175" s="25"/>
      <c r="K175" s="25">
        <v>2210</v>
      </c>
    </row>
    <row r="176" spans="1:11" ht="19.5" customHeight="1" x14ac:dyDescent="0.25">
      <c r="A176" s="23" t="s">
        <v>171</v>
      </c>
      <c r="B176" s="25" t="s">
        <v>7</v>
      </c>
      <c r="C176" s="24">
        <v>900</v>
      </c>
      <c r="D176" s="36">
        <f t="shared" si="10"/>
        <v>900</v>
      </c>
      <c r="E176" s="65" t="s">
        <v>80</v>
      </c>
      <c r="F176" s="23">
        <v>2021</v>
      </c>
      <c r="G176" s="69" t="s">
        <v>37</v>
      </c>
      <c r="H176" s="47">
        <v>44197</v>
      </c>
      <c r="I176" s="31" t="s">
        <v>172</v>
      </c>
      <c r="J176" s="65"/>
      <c r="K176" s="31">
        <v>2210</v>
      </c>
    </row>
    <row r="177" spans="1:11" ht="19.5" customHeight="1" x14ac:dyDescent="0.25">
      <c r="A177" s="23" t="s">
        <v>237</v>
      </c>
      <c r="B177" s="25" t="s">
        <v>7</v>
      </c>
      <c r="C177" s="24">
        <v>1400</v>
      </c>
      <c r="D177" s="36">
        <f t="shared" si="10"/>
        <v>1400</v>
      </c>
      <c r="E177" s="25" t="s">
        <v>80</v>
      </c>
      <c r="F177" s="23">
        <v>2021</v>
      </c>
      <c r="G177" s="69" t="s">
        <v>37</v>
      </c>
      <c r="H177" s="47">
        <v>44198</v>
      </c>
      <c r="I177" s="31" t="s">
        <v>83</v>
      </c>
      <c r="J177" s="25"/>
      <c r="K177" s="31">
        <v>2210</v>
      </c>
    </row>
    <row r="178" spans="1:11" ht="19.5" customHeight="1" x14ac:dyDescent="0.25">
      <c r="A178" s="23" t="s">
        <v>238</v>
      </c>
      <c r="B178" s="25" t="s">
        <v>7</v>
      </c>
      <c r="C178" s="71">
        <v>5000</v>
      </c>
      <c r="D178" s="70">
        <f t="shared" si="10"/>
        <v>5000</v>
      </c>
      <c r="E178" s="25" t="s">
        <v>80</v>
      </c>
      <c r="F178" s="23">
        <v>2021</v>
      </c>
      <c r="G178" s="69" t="s">
        <v>37</v>
      </c>
      <c r="H178" s="47">
        <v>44199</v>
      </c>
      <c r="I178" s="68" t="s">
        <v>239</v>
      </c>
      <c r="J178" s="25"/>
      <c r="K178" s="68">
        <v>2210</v>
      </c>
    </row>
    <row r="179" spans="1:11" ht="33" customHeight="1" x14ac:dyDescent="0.25">
      <c r="A179" s="23" t="s">
        <v>248</v>
      </c>
      <c r="B179" s="25" t="s">
        <v>7</v>
      </c>
      <c r="C179" s="83">
        <v>11000</v>
      </c>
      <c r="D179" s="80">
        <f t="shared" si="10"/>
        <v>11000</v>
      </c>
      <c r="E179" s="23" t="s">
        <v>246</v>
      </c>
      <c r="F179" s="23">
        <v>2021</v>
      </c>
      <c r="G179" s="78" t="s">
        <v>37</v>
      </c>
      <c r="H179" s="47">
        <v>44201</v>
      </c>
      <c r="I179" s="76" t="s">
        <v>249</v>
      </c>
      <c r="J179" s="25"/>
      <c r="K179" s="76">
        <v>2210</v>
      </c>
    </row>
    <row r="180" spans="1:11" ht="33" customHeight="1" x14ac:dyDescent="0.25">
      <c r="A180" s="23" t="s">
        <v>250</v>
      </c>
      <c r="B180" s="25" t="s">
        <v>7</v>
      </c>
      <c r="C180" s="83">
        <v>6000</v>
      </c>
      <c r="D180" s="80">
        <f t="shared" si="10"/>
        <v>6000</v>
      </c>
      <c r="E180" s="23" t="s">
        <v>246</v>
      </c>
      <c r="F180" s="23">
        <v>2021</v>
      </c>
      <c r="G180" s="78" t="s">
        <v>37</v>
      </c>
      <c r="H180" s="47">
        <v>44202</v>
      </c>
      <c r="I180" s="76" t="s">
        <v>251</v>
      </c>
      <c r="J180" s="25"/>
      <c r="K180" s="76">
        <v>2210</v>
      </c>
    </row>
    <row r="181" spans="1:11" ht="31.5" customHeight="1" x14ac:dyDescent="0.25">
      <c r="A181" s="23" t="s">
        <v>254</v>
      </c>
      <c r="B181" s="25" t="s">
        <v>7</v>
      </c>
      <c r="C181" s="83">
        <v>7000</v>
      </c>
      <c r="D181" s="80">
        <f t="shared" si="10"/>
        <v>7000</v>
      </c>
      <c r="E181" s="23" t="s">
        <v>246</v>
      </c>
      <c r="F181" s="23">
        <v>2021</v>
      </c>
      <c r="G181" s="78" t="s">
        <v>37</v>
      </c>
      <c r="H181" s="47">
        <v>44203</v>
      </c>
      <c r="I181" s="76" t="s">
        <v>255</v>
      </c>
      <c r="J181" s="25"/>
      <c r="K181" s="76">
        <v>2210</v>
      </c>
    </row>
    <row r="182" spans="1:11" ht="21" customHeight="1" x14ac:dyDescent="0.25">
      <c r="A182" s="23" t="s">
        <v>105</v>
      </c>
      <c r="B182" s="25" t="s">
        <v>7</v>
      </c>
      <c r="C182" s="24">
        <v>13500</v>
      </c>
      <c r="D182" s="36">
        <f t="shared" si="10"/>
        <v>13500</v>
      </c>
      <c r="E182" s="25" t="s">
        <v>80</v>
      </c>
      <c r="F182" s="23">
        <v>2021</v>
      </c>
      <c r="G182" s="69" t="s">
        <v>37</v>
      </c>
      <c r="H182" s="47">
        <v>44287</v>
      </c>
      <c r="I182" s="25" t="s">
        <v>173</v>
      </c>
      <c r="J182" s="25"/>
      <c r="K182" s="25">
        <v>2240</v>
      </c>
    </row>
    <row r="183" spans="1:11" ht="96.75" customHeight="1" x14ac:dyDescent="0.25">
      <c r="A183" s="23" t="s">
        <v>256</v>
      </c>
      <c r="B183" s="25" t="s">
        <v>7</v>
      </c>
      <c r="C183" s="83">
        <v>85400</v>
      </c>
      <c r="D183" s="80">
        <f t="shared" si="10"/>
        <v>85400</v>
      </c>
      <c r="E183" s="23" t="s">
        <v>246</v>
      </c>
      <c r="F183" s="23">
        <v>2021</v>
      </c>
      <c r="G183" s="87" t="s">
        <v>176</v>
      </c>
      <c r="H183" s="47">
        <v>44228</v>
      </c>
      <c r="I183" s="25" t="s">
        <v>257</v>
      </c>
      <c r="J183" s="25"/>
      <c r="K183" s="25">
        <v>2240</v>
      </c>
    </row>
    <row r="184" spans="1:11" ht="33.75" customHeight="1" x14ac:dyDescent="0.25">
      <c r="A184" s="23" t="s">
        <v>309</v>
      </c>
      <c r="B184" s="25" t="s">
        <v>7</v>
      </c>
      <c r="C184" s="24">
        <v>21900</v>
      </c>
      <c r="D184" s="70">
        <f t="shared" si="10"/>
        <v>21900</v>
      </c>
      <c r="E184" s="25" t="s">
        <v>80</v>
      </c>
      <c r="F184" s="23">
        <v>2021</v>
      </c>
      <c r="G184" s="69" t="s">
        <v>37</v>
      </c>
      <c r="H184" s="47">
        <v>44317</v>
      </c>
      <c r="I184" s="25" t="s">
        <v>307</v>
      </c>
      <c r="J184" s="25"/>
      <c r="K184" s="25">
        <v>2800</v>
      </c>
    </row>
    <row r="185" spans="1:11" ht="33.75" customHeight="1" x14ac:dyDescent="0.25">
      <c r="A185" s="23" t="s">
        <v>308</v>
      </c>
      <c r="B185" s="25" t="s">
        <v>7</v>
      </c>
      <c r="C185" s="144">
        <v>50000</v>
      </c>
      <c r="D185" s="148">
        <f t="shared" si="10"/>
        <v>50000</v>
      </c>
      <c r="E185" s="25" t="s">
        <v>80</v>
      </c>
      <c r="F185" s="146">
        <v>2021</v>
      </c>
      <c r="G185" s="147" t="s">
        <v>37</v>
      </c>
      <c r="H185" s="149">
        <v>44317</v>
      </c>
      <c r="I185" s="145" t="s">
        <v>307</v>
      </c>
      <c r="J185" s="145"/>
      <c r="K185" s="145">
        <v>2800</v>
      </c>
    </row>
    <row r="186" spans="1:11" ht="30.75" customHeight="1" thickBot="1" x14ac:dyDescent="0.3">
      <c r="A186" s="53" t="s">
        <v>240</v>
      </c>
      <c r="B186" s="55" t="s">
        <v>7</v>
      </c>
      <c r="C186" s="54">
        <v>8000</v>
      </c>
      <c r="D186" s="54">
        <f>C186</f>
        <v>8000</v>
      </c>
      <c r="E186" s="55" t="s">
        <v>80</v>
      </c>
      <c r="F186" s="53">
        <v>2021</v>
      </c>
      <c r="G186" s="53" t="s">
        <v>37</v>
      </c>
      <c r="H186" s="57">
        <v>44317</v>
      </c>
      <c r="I186" s="55" t="s">
        <v>307</v>
      </c>
      <c r="J186" s="55"/>
      <c r="K186" s="55">
        <v>2800</v>
      </c>
    </row>
    <row r="187" spans="1:11" ht="31.5" customHeight="1" x14ac:dyDescent="0.25">
      <c r="A187" s="104" t="s">
        <v>279</v>
      </c>
      <c r="B187" s="109" t="s">
        <v>7</v>
      </c>
      <c r="C187" s="99">
        <f>102741-17100</f>
        <v>85641</v>
      </c>
      <c r="D187" s="99">
        <f>C187</f>
        <v>85641</v>
      </c>
      <c r="E187" s="120" t="s">
        <v>299</v>
      </c>
      <c r="F187" s="101">
        <v>2021</v>
      </c>
      <c r="G187" s="111" t="s">
        <v>176</v>
      </c>
      <c r="H187" s="106">
        <v>44256</v>
      </c>
      <c r="I187" s="103" t="s">
        <v>283</v>
      </c>
      <c r="J187" s="103"/>
      <c r="K187" s="103">
        <v>3110</v>
      </c>
    </row>
    <row r="188" spans="1:11" ht="28.5" customHeight="1" x14ac:dyDescent="0.25">
      <c r="A188" s="110" t="s">
        <v>281</v>
      </c>
      <c r="B188" s="25" t="s">
        <v>7</v>
      </c>
      <c r="C188" s="98">
        <v>198000</v>
      </c>
      <c r="D188" s="98">
        <f>C188</f>
        <v>198000</v>
      </c>
      <c r="E188" s="100" t="s">
        <v>299</v>
      </c>
      <c r="F188" s="100">
        <v>2021</v>
      </c>
      <c r="G188" s="60" t="s">
        <v>176</v>
      </c>
      <c r="H188" s="27">
        <v>44257</v>
      </c>
      <c r="I188" s="102" t="s">
        <v>284</v>
      </c>
      <c r="J188" s="102"/>
      <c r="K188" s="102">
        <v>3110</v>
      </c>
    </row>
    <row r="189" spans="1:11" ht="30.75" customHeight="1" x14ac:dyDescent="0.25">
      <c r="A189" s="110" t="s">
        <v>282</v>
      </c>
      <c r="B189" s="25" t="s">
        <v>7</v>
      </c>
      <c r="C189" s="150">
        <v>10000</v>
      </c>
      <c r="D189" s="150">
        <f>C189</f>
        <v>10000</v>
      </c>
      <c r="E189" s="23" t="s">
        <v>299</v>
      </c>
      <c r="F189" s="23">
        <v>2021</v>
      </c>
      <c r="G189" s="23" t="s">
        <v>37</v>
      </c>
      <c r="H189" s="27">
        <v>44258</v>
      </c>
      <c r="I189" s="25" t="s">
        <v>285</v>
      </c>
      <c r="J189" s="25"/>
      <c r="K189" s="25">
        <v>3110</v>
      </c>
    </row>
    <row r="190" spans="1:11" ht="45.75" customHeight="1" x14ac:dyDescent="0.25">
      <c r="A190" s="110" t="s">
        <v>311</v>
      </c>
      <c r="B190" s="25" t="s">
        <v>7</v>
      </c>
      <c r="C190" s="150">
        <f>12500</f>
        <v>12500</v>
      </c>
      <c r="D190" s="150">
        <f>C190</f>
        <v>12500</v>
      </c>
      <c r="E190" s="23" t="s">
        <v>80</v>
      </c>
      <c r="F190" s="23">
        <v>2021</v>
      </c>
      <c r="G190" s="23" t="s">
        <v>37</v>
      </c>
      <c r="H190" s="27">
        <v>44317</v>
      </c>
      <c r="I190" s="25" t="s">
        <v>239</v>
      </c>
      <c r="J190" s="25"/>
      <c r="K190" s="25">
        <v>2210</v>
      </c>
    </row>
    <row r="191" spans="1:11" ht="30.75" customHeight="1" x14ac:dyDescent="0.25">
      <c r="A191" s="110" t="s">
        <v>312</v>
      </c>
      <c r="B191" s="25" t="s">
        <v>7</v>
      </c>
      <c r="C191" s="150">
        <v>26400</v>
      </c>
      <c r="D191" s="191">
        <f>C191+C192</f>
        <v>63000</v>
      </c>
      <c r="E191" s="188" t="s">
        <v>80</v>
      </c>
      <c r="F191" s="188">
        <v>2021</v>
      </c>
      <c r="G191" s="171" t="s">
        <v>37</v>
      </c>
      <c r="H191" s="161">
        <v>44317</v>
      </c>
      <c r="I191" s="183" t="s">
        <v>316</v>
      </c>
      <c r="J191" s="25"/>
      <c r="K191" s="183">
        <v>2240</v>
      </c>
    </row>
    <row r="192" spans="1:11" ht="30.75" customHeight="1" x14ac:dyDescent="0.25">
      <c r="A192" s="110" t="s">
        <v>312</v>
      </c>
      <c r="B192" s="25" t="s">
        <v>7</v>
      </c>
      <c r="C192" s="168">
        <v>36600</v>
      </c>
      <c r="D192" s="192"/>
      <c r="E192" s="193"/>
      <c r="F192" s="193"/>
      <c r="G192" s="60" t="s">
        <v>180</v>
      </c>
      <c r="H192" s="161">
        <v>44348</v>
      </c>
      <c r="I192" s="185"/>
      <c r="J192" s="25"/>
      <c r="K192" s="185"/>
    </row>
    <row r="193" spans="1:12" ht="30.75" customHeight="1" x14ac:dyDescent="0.25">
      <c r="A193" s="110" t="s">
        <v>313</v>
      </c>
      <c r="B193" s="183" t="s">
        <v>7</v>
      </c>
      <c r="C193" s="150">
        <v>6400</v>
      </c>
      <c r="D193" s="191">
        <f>C193+C194</f>
        <v>13400</v>
      </c>
      <c r="E193" s="188" t="s">
        <v>80</v>
      </c>
      <c r="F193" s="188">
        <v>2021</v>
      </c>
      <c r="G193" s="188" t="s">
        <v>37</v>
      </c>
      <c r="H193" s="27">
        <v>44317</v>
      </c>
      <c r="I193" s="183" t="s">
        <v>315</v>
      </c>
      <c r="J193" s="25"/>
      <c r="K193" s="183">
        <v>2240</v>
      </c>
    </row>
    <row r="194" spans="1:12" ht="30.75" customHeight="1" x14ac:dyDescent="0.25">
      <c r="A194" s="110" t="s">
        <v>337</v>
      </c>
      <c r="B194" s="185"/>
      <c r="C194" s="168">
        <v>7000</v>
      </c>
      <c r="D194" s="192"/>
      <c r="E194" s="193"/>
      <c r="F194" s="193"/>
      <c r="G194" s="193"/>
      <c r="H194" s="27">
        <v>44348</v>
      </c>
      <c r="I194" s="185"/>
      <c r="J194" s="25"/>
      <c r="K194" s="185"/>
    </row>
    <row r="195" spans="1:12" ht="77.25" customHeight="1" x14ac:dyDescent="0.25">
      <c r="A195" s="110" t="s">
        <v>314</v>
      </c>
      <c r="B195" s="25" t="s">
        <v>7</v>
      </c>
      <c r="C195" s="150">
        <f>3600</f>
        <v>3600</v>
      </c>
      <c r="D195" s="150">
        <f>C195</f>
        <v>3600</v>
      </c>
      <c r="E195" s="23" t="s">
        <v>80</v>
      </c>
      <c r="F195" s="23">
        <v>2021</v>
      </c>
      <c r="G195" s="23" t="s">
        <v>37</v>
      </c>
      <c r="H195" s="27">
        <v>44317</v>
      </c>
      <c r="I195" s="25" t="s">
        <v>100</v>
      </c>
      <c r="J195" s="25"/>
      <c r="K195" s="25">
        <v>2240</v>
      </c>
    </row>
    <row r="196" spans="1:12" ht="93" customHeight="1" x14ac:dyDescent="0.25">
      <c r="A196" s="180" t="s">
        <v>345</v>
      </c>
      <c r="B196" s="175" t="s">
        <v>7</v>
      </c>
      <c r="C196" s="176">
        <v>500000</v>
      </c>
      <c r="D196" s="179">
        <f t="shared" ref="D196:D200" si="11">C196</f>
        <v>500000</v>
      </c>
      <c r="E196" s="177" t="s">
        <v>349</v>
      </c>
      <c r="F196" s="177">
        <v>2021</v>
      </c>
      <c r="G196" s="181" t="s">
        <v>34</v>
      </c>
      <c r="H196" s="178">
        <v>44348</v>
      </c>
      <c r="I196" s="183" t="s">
        <v>346</v>
      </c>
      <c r="J196" s="175"/>
      <c r="K196" s="175">
        <v>2240</v>
      </c>
      <c r="L196" s="182">
        <v>2817130</v>
      </c>
    </row>
    <row r="197" spans="1:12" ht="111.75" customHeight="1" x14ac:dyDescent="0.25">
      <c r="A197" s="180" t="s">
        <v>348</v>
      </c>
      <c r="B197" s="175" t="s">
        <v>7</v>
      </c>
      <c r="C197" s="176">
        <v>8961.7000000000007</v>
      </c>
      <c r="D197" s="179">
        <f t="shared" si="11"/>
        <v>8961.7000000000007</v>
      </c>
      <c r="E197" s="177" t="s">
        <v>349</v>
      </c>
      <c r="F197" s="177">
        <v>2021</v>
      </c>
      <c r="G197" s="177" t="s">
        <v>37</v>
      </c>
      <c r="H197" s="178">
        <v>44348</v>
      </c>
      <c r="I197" s="185"/>
      <c r="J197" s="175"/>
      <c r="K197" s="175">
        <v>2281</v>
      </c>
      <c r="L197" s="182">
        <v>2817650</v>
      </c>
    </row>
    <row r="198" spans="1:12" ht="163.5" customHeight="1" x14ac:dyDescent="0.25">
      <c r="A198" s="180" t="s">
        <v>351</v>
      </c>
      <c r="B198" s="175" t="s">
        <v>7</v>
      </c>
      <c r="C198" s="176">
        <v>30000</v>
      </c>
      <c r="D198" s="179">
        <f t="shared" si="11"/>
        <v>30000</v>
      </c>
      <c r="E198" s="177" t="s">
        <v>350</v>
      </c>
      <c r="F198" s="177">
        <v>2021</v>
      </c>
      <c r="G198" s="177" t="s">
        <v>37</v>
      </c>
      <c r="H198" s="178">
        <v>44348</v>
      </c>
      <c r="I198" s="175" t="s">
        <v>352</v>
      </c>
      <c r="J198" s="175"/>
      <c r="K198" s="175">
        <v>2240</v>
      </c>
      <c r="L198" s="186">
        <v>2818340</v>
      </c>
    </row>
    <row r="199" spans="1:12" ht="111.75" customHeight="1" x14ac:dyDescent="0.25">
      <c r="A199" s="180" t="s">
        <v>353</v>
      </c>
      <c r="B199" s="175" t="s">
        <v>7</v>
      </c>
      <c r="C199" s="176">
        <v>110330.98</v>
      </c>
      <c r="D199" s="179">
        <f t="shared" si="11"/>
        <v>110330.98</v>
      </c>
      <c r="E199" s="177" t="s">
        <v>354</v>
      </c>
      <c r="F199" s="177">
        <v>2021</v>
      </c>
      <c r="G199" s="177" t="s">
        <v>176</v>
      </c>
      <c r="H199" s="178">
        <v>44348</v>
      </c>
      <c r="I199" s="175" t="s">
        <v>166</v>
      </c>
      <c r="J199" s="175"/>
      <c r="K199" s="175">
        <v>2240</v>
      </c>
      <c r="L199" s="186"/>
    </row>
    <row r="200" spans="1:12" ht="124.5" customHeight="1" x14ac:dyDescent="0.25">
      <c r="A200" s="180" t="s">
        <v>355</v>
      </c>
      <c r="B200" s="175" t="s">
        <v>7</v>
      </c>
      <c r="C200" s="176">
        <v>166000</v>
      </c>
      <c r="D200" s="179">
        <f t="shared" si="11"/>
        <v>166000</v>
      </c>
      <c r="E200" s="177" t="s">
        <v>354</v>
      </c>
      <c r="F200" s="177">
        <v>2021</v>
      </c>
      <c r="G200" s="177" t="s">
        <v>176</v>
      </c>
      <c r="H200" s="178">
        <v>44348</v>
      </c>
      <c r="I200" s="175" t="s">
        <v>356</v>
      </c>
      <c r="J200" s="175"/>
      <c r="K200" s="175">
        <v>3132</v>
      </c>
      <c r="L200" s="186"/>
    </row>
    <row r="201" spans="1:12" x14ac:dyDescent="0.25">
      <c r="A201" s="72"/>
      <c r="B201" s="72"/>
      <c r="C201" s="73">
        <f>SUM(C5:C200)</f>
        <v>4811563.6800000006</v>
      </c>
      <c r="D201" s="73">
        <f>SUM(D5:D200)</f>
        <v>4811563.6800000006</v>
      </c>
      <c r="E201" s="72"/>
      <c r="F201" s="72"/>
      <c r="G201" s="72"/>
      <c r="H201" s="74"/>
      <c r="I201" s="72"/>
      <c r="J201" s="72"/>
      <c r="K201" s="72"/>
    </row>
    <row r="202" spans="1:12" x14ac:dyDescent="0.25">
      <c r="A202" s="19"/>
      <c r="B202" s="19"/>
      <c r="C202" s="20"/>
      <c r="D202" s="20"/>
      <c r="E202" s="19"/>
      <c r="F202" s="19"/>
      <c r="G202" s="19"/>
      <c r="H202" s="21"/>
      <c r="I202" s="19"/>
      <c r="J202" s="19"/>
      <c r="K202" s="19"/>
    </row>
    <row r="203" spans="1:12" x14ac:dyDescent="0.25">
      <c r="A203" s="204" t="s">
        <v>310</v>
      </c>
      <c r="B203" s="205"/>
      <c r="C203" s="205"/>
      <c r="D203" s="205"/>
      <c r="E203" s="205"/>
      <c r="F203" s="205"/>
      <c r="G203" s="206"/>
      <c r="H203" s="13"/>
      <c r="I203" s="12"/>
      <c r="J203" s="12"/>
      <c r="K203" s="12"/>
    </row>
    <row r="204" spans="1:12" x14ac:dyDescent="0.25">
      <c r="A204" s="154">
        <v>44351</v>
      </c>
      <c r="B204" s="12"/>
      <c r="C204" s="14"/>
      <c r="D204" s="14"/>
      <c r="E204" s="12"/>
      <c r="F204" s="12"/>
      <c r="G204" s="12"/>
      <c r="H204" s="13"/>
      <c r="I204" s="12"/>
      <c r="J204" s="12"/>
      <c r="K204" s="12"/>
    </row>
    <row r="205" spans="1:12" x14ac:dyDescent="0.25">
      <c r="A205" s="12"/>
      <c r="B205" s="12"/>
      <c r="C205" s="14"/>
      <c r="D205" s="14"/>
      <c r="E205" s="12"/>
      <c r="F205" s="12"/>
      <c r="G205" s="12"/>
      <c r="H205" s="13"/>
      <c r="I205" s="12"/>
      <c r="J205" s="12"/>
      <c r="K205" s="12"/>
    </row>
    <row r="206" spans="1:12" x14ac:dyDescent="0.25">
      <c r="A206" s="12"/>
      <c r="B206" s="12"/>
      <c r="C206" s="14"/>
      <c r="D206" s="14"/>
      <c r="E206" s="12"/>
      <c r="F206" s="12"/>
      <c r="G206" s="12"/>
      <c r="H206" s="13"/>
      <c r="I206" s="12"/>
      <c r="J206" s="12"/>
      <c r="K206" s="12"/>
    </row>
    <row r="207" spans="1:12" x14ac:dyDescent="0.25">
      <c r="A207" s="16"/>
      <c r="B207" s="12"/>
      <c r="C207" s="17"/>
      <c r="D207" s="17"/>
      <c r="E207" s="12"/>
      <c r="F207" s="12"/>
      <c r="G207" s="12"/>
      <c r="H207" s="13"/>
      <c r="I207" s="12"/>
      <c r="J207" s="12"/>
      <c r="K207" s="12"/>
    </row>
    <row r="208" spans="1:12" x14ac:dyDescent="0.25">
      <c r="A208" s="12"/>
      <c r="B208" s="12"/>
      <c r="C208" s="14"/>
      <c r="D208" s="14"/>
      <c r="E208" s="12"/>
      <c r="F208" s="12"/>
      <c r="G208" s="12"/>
      <c r="H208" s="13"/>
      <c r="I208" s="12"/>
      <c r="J208" s="12"/>
      <c r="K208" s="12"/>
    </row>
    <row r="209" spans="1:11" x14ac:dyDescent="0.25">
      <c r="A209" s="12"/>
      <c r="B209" s="12"/>
      <c r="C209" s="14"/>
      <c r="D209" s="14"/>
      <c r="E209" s="12"/>
      <c r="F209" s="12"/>
      <c r="G209" s="12"/>
      <c r="H209" s="13"/>
      <c r="I209" s="12"/>
      <c r="J209" s="12"/>
      <c r="K209" s="12"/>
    </row>
  </sheetData>
  <autoFilter ref="A4:K201"/>
  <mergeCells count="282">
    <mergeCell ref="I193:I194"/>
    <mergeCell ref="K193:K194"/>
    <mergeCell ref="G193:G194"/>
    <mergeCell ref="E193:E194"/>
    <mergeCell ref="F193:F194"/>
    <mergeCell ref="B193:B194"/>
    <mergeCell ref="D193:D194"/>
    <mergeCell ref="A11:A12"/>
    <mergeCell ref="D11:D12"/>
    <mergeCell ref="D94:D95"/>
    <mergeCell ref="A94:A95"/>
    <mergeCell ref="B94:B95"/>
    <mergeCell ref="E94:E95"/>
    <mergeCell ref="F94:F95"/>
    <mergeCell ref="G94:G95"/>
    <mergeCell ref="I94:I95"/>
    <mergeCell ref="D191:D192"/>
    <mergeCell ref="E191:E192"/>
    <mergeCell ref="I191:I192"/>
    <mergeCell ref="K191:K192"/>
    <mergeCell ref="F191:F192"/>
    <mergeCell ref="D41:D42"/>
    <mergeCell ref="E41:E42"/>
    <mergeCell ref="D116:D117"/>
    <mergeCell ref="I66:I67"/>
    <mergeCell ref="H66:H67"/>
    <mergeCell ref="H112:H115"/>
    <mergeCell ref="I89:I90"/>
    <mergeCell ref="H105:H107"/>
    <mergeCell ref="F110:F111"/>
    <mergeCell ref="E110:E111"/>
    <mergeCell ref="D110:D111"/>
    <mergeCell ref="I101:I104"/>
    <mergeCell ref="H79:H84"/>
    <mergeCell ref="H85:H86"/>
    <mergeCell ref="F91:F92"/>
    <mergeCell ref="G91:G92"/>
    <mergeCell ref="I91:I92"/>
    <mergeCell ref="E91:E92"/>
    <mergeCell ref="H87:H88"/>
    <mergeCell ref="I99:I100"/>
    <mergeCell ref="F99:F100"/>
    <mergeCell ref="E99:E100"/>
    <mergeCell ref="F87:F88"/>
    <mergeCell ref="G87:G88"/>
    <mergeCell ref="I126:I127"/>
    <mergeCell ref="B91:B92"/>
    <mergeCell ref="H89:H90"/>
    <mergeCell ref="B105:B109"/>
    <mergeCell ref="D91:D92"/>
    <mergeCell ref="B124:B125"/>
    <mergeCell ref="D124:D125"/>
    <mergeCell ref="E124:E125"/>
    <mergeCell ref="G124:G125"/>
    <mergeCell ref="F124:F125"/>
    <mergeCell ref="G116:G117"/>
    <mergeCell ref="G118:G119"/>
    <mergeCell ref="D112:D115"/>
    <mergeCell ref="D105:D107"/>
    <mergeCell ref="D108:D109"/>
    <mergeCell ref="I116:I120"/>
    <mergeCell ref="E112:E115"/>
    <mergeCell ref="I110:I115"/>
    <mergeCell ref="D118:D119"/>
    <mergeCell ref="K37:K39"/>
    <mergeCell ref="E58:E59"/>
    <mergeCell ref="F58:F59"/>
    <mergeCell ref="G58:G59"/>
    <mergeCell ref="I51:I53"/>
    <mergeCell ref="K51:K53"/>
    <mergeCell ref="K54:K56"/>
    <mergeCell ref="I54:I56"/>
    <mergeCell ref="I58:I59"/>
    <mergeCell ref="K58:K59"/>
    <mergeCell ref="H58:H59"/>
    <mergeCell ref="H46:H48"/>
    <mergeCell ref="H51:H53"/>
    <mergeCell ref="H54:H56"/>
    <mergeCell ref="H49:H50"/>
    <mergeCell ref="F37:F39"/>
    <mergeCell ref="E54:E56"/>
    <mergeCell ref="F41:F42"/>
    <mergeCell ref="G41:G42"/>
    <mergeCell ref="I41:I42"/>
    <mergeCell ref="K41:K42"/>
    <mergeCell ref="F45:F50"/>
    <mergeCell ref="I45:I50"/>
    <mergeCell ref="K45:K50"/>
    <mergeCell ref="G32:G34"/>
    <mergeCell ref="F10:F18"/>
    <mergeCell ref="H10:H11"/>
    <mergeCell ref="D16:D17"/>
    <mergeCell ref="G16:G17"/>
    <mergeCell ref="H16:H17"/>
    <mergeCell ref="K20:K21"/>
    <mergeCell ref="I30:I31"/>
    <mergeCell ref="I32:I34"/>
    <mergeCell ref="I20:I21"/>
    <mergeCell ref="K30:K31"/>
    <mergeCell ref="K32:K34"/>
    <mergeCell ref="H20:H21"/>
    <mergeCell ref="F20:F21"/>
    <mergeCell ref="D32:D34"/>
    <mergeCell ref="E32:E34"/>
    <mergeCell ref="F32:F34"/>
    <mergeCell ref="I10:I18"/>
    <mergeCell ref="H13:H14"/>
    <mergeCell ref="F26:F29"/>
    <mergeCell ref="G26:G29"/>
    <mergeCell ref="I26:I29"/>
    <mergeCell ref="K26:K29"/>
    <mergeCell ref="D26:D29"/>
    <mergeCell ref="E128:E129"/>
    <mergeCell ref="F128:F129"/>
    <mergeCell ref="C1:I1"/>
    <mergeCell ref="C3:I3"/>
    <mergeCell ref="C2:I2"/>
    <mergeCell ref="G20:G21"/>
    <mergeCell ref="D37:D39"/>
    <mergeCell ref="E26:E28"/>
    <mergeCell ref="G37:G39"/>
    <mergeCell ref="I37:I39"/>
    <mergeCell ref="H37:H39"/>
    <mergeCell ref="E10:E15"/>
    <mergeCell ref="G13:G14"/>
    <mergeCell ref="D13:D14"/>
    <mergeCell ref="E20:E21"/>
    <mergeCell ref="D20:D21"/>
    <mergeCell ref="E37:E39"/>
    <mergeCell ref="H32:H34"/>
    <mergeCell ref="K10:K18"/>
    <mergeCell ref="B58:B59"/>
    <mergeCell ref="B60:B61"/>
    <mergeCell ref="D62:D63"/>
    <mergeCell ref="B62:B63"/>
    <mergeCell ref="B89:B90"/>
    <mergeCell ref="D87:D88"/>
    <mergeCell ref="D89:D90"/>
    <mergeCell ref="B66:B67"/>
    <mergeCell ref="B26:B29"/>
    <mergeCell ref="D66:D67"/>
    <mergeCell ref="B10:B18"/>
    <mergeCell ref="B20:B21"/>
    <mergeCell ref="B37:B39"/>
    <mergeCell ref="B87:B88"/>
    <mergeCell ref="F60:F61"/>
    <mergeCell ref="G60:G61"/>
    <mergeCell ref="H62:H63"/>
    <mergeCell ref="E66:E67"/>
    <mergeCell ref="D46:D48"/>
    <mergeCell ref="D49:D50"/>
    <mergeCell ref="E46:E50"/>
    <mergeCell ref="F54:F56"/>
    <mergeCell ref="G45:G50"/>
    <mergeCell ref="D76:D78"/>
    <mergeCell ref="B51:B53"/>
    <mergeCell ref="E51:E53"/>
    <mergeCell ref="F51:F53"/>
    <mergeCell ref="G51:G53"/>
    <mergeCell ref="D54:D56"/>
    <mergeCell ref="D51:D53"/>
    <mergeCell ref="B54:B56"/>
    <mergeCell ref="G54:G56"/>
    <mergeCell ref="D58:D59"/>
    <mergeCell ref="D60:D61"/>
    <mergeCell ref="A203:G203"/>
    <mergeCell ref="F136:F137"/>
    <mergeCell ref="B136:B137"/>
    <mergeCell ref="F143:F144"/>
    <mergeCell ref="E96:E97"/>
    <mergeCell ref="F96:F97"/>
    <mergeCell ref="F112:F115"/>
    <mergeCell ref="G112:G115"/>
    <mergeCell ref="G62:G63"/>
    <mergeCell ref="E159:E162"/>
    <mergeCell ref="B143:B146"/>
    <mergeCell ref="D79:D86"/>
    <mergeCell ref="E79:E86"/>
    <mergeCell ref="F79:F86"/>
    <mergeCell ref="F62:F63"/>
    <mergeCell ref="F89:F90"/>
    <mergeCell ref="B167:B168"/>
    <mergeCell ref="D167:D168"/>
    <mergeCell ref="B156:B158"/>
    <mergeCell ref="B159:B162"/>
    <mergeCell ref="D159:D162"/>
    <mergeCell ref="K62:K63"/>
    <mergeCell ref="H60:H61"/>
    <mergeCell ref="I60:I61"/>
    <mergeCell ref="I152:I155"/>
    <mergeCell ref="K152:K155"/>
    <mergeCell ref="G147:G148"/>
    <mergeCell ref="H147:H148"/>
    <mergeCell ref="I147:I148"/>
    <mergeCell ref="K147:K148"/>
    <mergeCell ref="G149:G151"/>
    <mergeCell ref="H149:H151"/>
    <mergeCell ref="K101:K104"/>
    <mergeCell ref="I128:I129"/>
    <mergeCell ref="I87:I88"/>
    <mergeCell ref="K87:K88"/>
    <mergeCell ref="K60:K61"/>
    <mergeCell ref="K66:K67"/>
    <mergeCell ref="K99:K100"/>
    <mergeCell ref="K110:K115"/>
    <mergeCell ref="K96:K97"/>
    <mergeCell ref="I76:I78"/>
    <mergeCell ref="I79:I86"/>
    <mergeCell ref="K79:K86"/>
    <mergeCell ref="K105:K109"/>
    <mergeCell ref="I173:I174"/>
    <mergeCell ref="G173:G174"/>
    <mergeCell ref="F173:F174"/>
    <mergeCell ref="B173:B174"/>
    <mergeCell ref="D173:D174"/>
    <mergeCell ref="E60:E61"/>
    <mergeCell ref="E87:E88"/>
    <mergeCell ref="G66:G67"/>
    <mergeCell ref="F66:F67"/>
    <mergeCell ref="E105:E109"/>
    <mergeCell ref="F105:F109"/>
    <mergeCell ref="G105:G109"/>
    <mergeCell ref="I105:I109"/>
    <mergeCell ref="H108:H109"/>
    <mergeCell ref="E89:E90"/>
    <mergeCell ref="I62:I63"/>
    <mergeCell ref="B149:B151"/>
    <mergeCell ref="E149:E151"/>
    <mergeCell ref="F149:F151"/>
    <mergeCell ref="E152:E155"/>
    <mergeCell ref="D149:D150"/>
    <mergeCell ref="B147:B148"/>
    <mergeCell ref="B152:B155"/>
    <mergeCell ref="B103:B104"/>
    <mergeCell ref="G167:G168"/>
    <mergeCell ref="F167:F168"/>
    <mergeCell ref="I138:I142"/>
    <mergeCell ref="I136:I137"/>
    <mergeCell ref="I96:I98"/>
    <mergeCell ref="K116:K120"/>
    <mergeCell ref="G89:G90"/>
    <mergeCell ref="F152:F155"/>
    <mergeCell ref="H143:H146"/>
    <mergeCell ref="K156:K158"/>
    <mergeCell ref="G143:G144"/>
    <mergeCell ref="H154:H155"/>
    <mergeCell ref="F147:F148"/>
    <mergeCell ref="K128:K129"/>
    <mergeCell ref="K136:K137"/>
    <mergeCell ref="H136:H137"/>
    <mergeCell ref="I149:I151"/>
    <mergeCell ref="K149:K151"/>
    <mergeCell ref="I124:I125"/>
    <mergeCell ref="K124:K125"/>
    <mergeCell ref="K126:K127"/>
    <mergeCell ref="G159:G162"/>
    <mergeCell ref="H159:H162"/>
    <mergeCell ref="I167:I168"/>
    <mergeCell ref="K91:K92"/>
    <mergeCell ref="K89:K90"/>
    <mergeCell ref="L198:L200"/>
    <mergeCell ref="I196:I197"/>
    <mergeCell ref="I159:I162"/>
    <mergeCell ref="K159:K162"/>
    <mergeCell ref="F159:F162"/>
    <mergeCell ref="D134:D135"/>
    <mergeCell ref="E134:E135"/>
    <mergeCell ref="F134:F135"/>
    <mergeCell ref="I134:I135"/>
    <mergeCell ref="K134:K135"/>
    <mergeCell ref="D143:D146"/>
    <mergeCell ref="E143:E145"/>
    <mergeCell ref="D136:D137"/>
    <mergeCell ref="D147:D148"/>
    <mergeCell ref="E147:E148"/>
    <mergeCell ref="I156:I158"/>
    <mergeCell ref="D156:D158"/>
    <mergeCell ref="E156:E158"/>
    <mergeCell ref="F156:F158"/>
    <mergeCell ref="I143:I146"/>
    <mergeCell ref="K143:K146"/>
    <mergeCell ref="K167:K168"/>
  </mergeCells>
  <dataValidations xWindow="135" yWindow="403" count="10">
    <dataValidation allowBlank="1" showInputMessage="1" showErrorMessage="1" promptTitle="обов'язкове" prompt="обов'язкове" sqref="I4 I20 I35:I37 I57:I58 I60 I62 I87 I79 I91 I116:I118 I101 I22 I32:I33 I26 I123:I124 I30 I110:I111 I175 I54 I68:I74 I7:I10 I143 I147 I149:I150 I152 I156 I163:I167 I126 I128 I138 I121 I182:I191 I99 I133:I134 I136 I159 I96 I93:I94 I193 I195:I196 I198:I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I5:I6"/>
    <dataValidation allowBlank="1" showInputMessage="1" showErrorMessage="1" promptTitle="необов'язкове" prompt="спочатку оберіть класифікатор, а потім через кому - код" sqref="J4"/>
    <dataValidation type="decimal" allowBlank="1" showInputMessage="1" showErrorMessage="1" errorTitle="Очікувана вартість" error="Очікувана вартість предмета закупівлі - тілько число" sqref="C204:D1048576 D51 D57:D58 D54 D60 D87 D13 D32:D33 D22:D26 D62 D5:D10 D89 D91 D116 D147 D110 D120:D124 D156 D18:D20 D15:D16 D151:D152 D138:D143 D64:D66 D149 C201:D202 D126:D134 D136 D163:D167 D159 D93:D94 D96:D102 D169:D173 D175:D191 D193 C163:C200 C4:C160 D68:D76 D79 D195:D200">
      <formula1>0</formula1>
      <formula2>1E+32</formula2>
    </dataValidation>
    <dataValidation type="whole" allowBlank="1" showInputMessage="1" showErrorMessage="1" errorTitle="Рік" error="Рік - ціле число" sqref="F204:F1048576 F20 F51 F57:F58 F60 F87 F89 F32:F33 F30 F35:F37 F126:F128 F22:F26 F156 F62 F54 F91 F4:F10 F112 F147 F149:F150 F152 F163:F167 F101:F104 F143 F64:F66 F99 F116:F124 F110 F130:F134 F136 F159 F169:F173 F93:F94 F96 F175:F191 F193 F195:F202 F68:F79">
      <formula1>1900</formula1>
      <formula2>2300</formula2>
    </dataValidation>
    <dataValidation type="date" showInputMessage="1" showErrorMessage="1" promptTitle="обов'язкове" prompt="обов'язкове" sqref="H26:H33 H60 H110:H111 H22 H87 H57:H58 H4:H10 H35:H37 H54 H62 H89 H91 H147 H149:H150 H152:H154 H93:H105 H138:H143 H116:H136 H156:H159 H68:H79 H85 H163:H1048576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K20 K35:K37 K51 K57:K58 K60 K62 K87 K89 K116:K118 K101 K32:K33 K30 K110:K111 K22:K26 K156 K54 K91 K122:K124 K147 K149:K150 K152 K128 K163:K167 K126 K175 K64:K66 K138:K143 K1:K10 K93:K96 K99 K130:K134 K136 K159 K169:K173 K182:K191 K193 K195:K1048576 K68:K79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J5:J6"/>
    <dataValidation type="textLength" allowBlank="1" showInputMessage="1" showErrorMessage="1" promptTitle="обов'язкове" prompt="обов'язкове" sqref="A201:A1048576 A122:A159 A4:A11 A96:A120 A163:A187 A13:A79 A85:A94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" sqref="J7:J1048576"/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5" yWindow="403" count="5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B4 B204:B1048576 B163:B167 B121 B169:B173 B175:B193 B195:B202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G4 G204:G1048576 G201:G202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G20 G5:G12 G51 G57:G58 G60 G62 G87 G89 G91 G30:G33 G143 G121:G124 G22:G26 G35:G37 G54 G116 G110:G112 G118 G149:G150 G44:G45 G163:G167 G145:G147 G64:G66 G126:G135 G152:G159 G169:G173 G93:G94 G96:G104 G175:G191 G193 G195:G200 G68:G84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B30:B37 B51 B57:B58 B60 B62 B87 B89 B91 B123:B124 B20 B126:B136 B138:B143 B22:B26 B54 B93 B110:B120 B147 B149:B150 B152 B156 B5:B10 B99:B103 B64:B66 B159 B68:B79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B94 B96:B98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7" customFormat="1" x14ac:dyDescent="0.25">
      <c r="A1" s="7" t="s">
        <v>15</v>
      </c>
      <c r="B1" s="7" t="s">
        <v>14</v>
      </c>
      <c r="C1" s="7" t="s">
        <v>4</v>
      </c>
    </row>
    <row r="2" spans="1:3" x14ac:dyDescent="0.25">
      <c r="A2" t="s">
        <v>7</v>
      </c>
      <c r="B2" t="s">
        <v>176</v>
      </c>
      <c r="C2" t="s">
        <v>19</v>
      </c>
    </row>
    <row r="3" spans="1:3" x14ac:dyDescent="0.25">
      <c r="A3" t="s">
        <v>10</v>
      </c>
      <c r="B3" t="s">
        <v>34</v>
      </c>
      <c r="C3" t="s">
        <v>22</v>
      </c>
    </row>
    <row r="4" spans="1:3" x14ac:dyDescent="0.25">
      <c r="A4" t="s">
        <v>35</v>
      </c>
      <c r="B4" t="s">
        <v>11</v>
      </c>
      <c r="C4" t="s">
        <v>38</v>
      </c>
    </row>
    <row r="5" spans="1:3" x14ac:dyDescent="0.25">
      <c r="A5" t="s">
        <v>36</v>
      </c>
      <c r="B5" t="s">
        <v>12</v>
      </c>
      <c r="C5" t="s">
        <v>40</v>
      </c>
    </row>
    <row r="6" spans="1:3" x14ac:dyDescent="0.25">
      <c r="A6" t="s">
        <v>9</v>
      </c>
      <c r="B6" t="s">
        <v>13</v>
      </c>
      <c r="C6" t="s">
        <v>23</v>
      </c>
    </row>
    <row r="7" spans="1:3" x14ac:dyDescent="0.25">
      <c r="B7" t="s">
        <v>37</v>
      </c>
      <c r="C7" t="s">
        <v>24</v>
      </c>
    </row>
    <row r="8" spans="1:3" x14ac:dyDescent="0.25">
      <c r="B8" t="s">
        <v>50</v>
      </c>
      <c r="C8" t="s">
        <v>41</v>
      </c>
    </row>
    <row r="9" spans="1:3" x14ac:dyDescent="0.25">
      <c r="B9" t="s">
        <v>51</v>
      </c>
      <c r="C9" t="s">
        <v>26</v>
      </c>
    </row>
    <row r="10" spans="1:3" x14ac:dyDescent="0.25">
      <c r="B10" t="s">
        <v>52</v>
      </c>
      <c r="C10" t="s">
        <v>25</v>
      </c>
    </row>
    <row r="11" spans="1:3" x14ac:dyDescent="0.25">
      <c r="B11" t="s">
        <v>53</v>
      </c>
      <c r="C11" t="s">
        <v>30</v>
      </c>
    </row>
    <row r="12" spans="1:3" x14ac:dyDescent="0.25">
      <c r="B12" t="s">
        <v>180</v>
      </c>
      <c r="C12" t="s">
        <v>28</v>
      </c>
    </row>
    <row r="13" spans="1:3" x14ac:dyDescent="0.25">
      <c r="C13" t="s">
        <v>29</v>
      </c>
    </row>
    <row r="14" spans="1:3" x14ac:dyDescent="0.25">
      <c r="C14" t="s">
        <v>27</v>
      </c>
    </row>
    <row r="15" spans="1:3" x14ac:dyDescent="0.25">
      <c r="C15" t="s">
        <v>42</v>
      </c>
    </row>
    <row r="16" spans="1:3" x14ac:dyDescent="0.25">
      <c r="C16" t="s">
        <v>43</v>
      </c>
    </row>
    <row r="17" spans="3:3" x14ac:dyDescent="0.25">
      <c r="C17" t="s">
        <v>31</v>
      </c>
    </row>
    <row r="18" spans="3:3" x14ac:dyDescent="0.25">
      <c r="C18" t="s">
        <v>32</v>
      </c>
    </row>
    <row r="19" spans="3:3" x14ac:dyDescent="0.25">
      <c r="C19" t="s">
        <v>32</v>
      </c>
    </row>
    <row r="20" spans="3:3" x14ac:dyDescent="0.25">
      <c r="C20" t="s">
        <v>44</v>
      </c>
    </row>
    <row r="21" spans="3:3" x14ac:dyDescent="0.25">
      <c r="C21" t="s">
        <v>20</v>
      </c>
    </row>
    <row r="22" spans="3:3" x14ac:dyDescent="0.25">
      <c r="C22" t="s">
        <v>21</v>
      </c>
    </row>
    <row r="23" spans="3:3" x14ac:dyDescent="0.25">
      <c r="C23" t="s">
        <v>45</v>
      </c>
    </row>
    <row r="24" spans="3:3" x14ac:dyDescent="0.25">
      <c r="C24" t="s">
        <v>46</v>
      </c>
    </row>
    <row r="25" spans="3:3" x14ac:dyDescent="0.25">
      <c r="C25" t="s">
        <v>33</v>
      </c>
    </row>
    <row r="26" spans="3:3" x14ac:dyDescent="0.25">
      <c r="C26" t="s">
        <v>47</v>
      </c>
    </row>
    <row r="27" spans="3:3" x14ac:dyDescent="0.25">
      <c r="C27" t="s">
        <v>48</v>
      </c>
    </row>
    <row r="28" spans="3:3" x14ac:dyDescent="0.25">
      <c r="C28" t="s">
        <v>8</v>
      </c>
    </row>
    <row r="29" spans="3:3" x14ac:dyDescent="0.25">
      <c r="C29" t="s">
        <v>18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2021-06-04T12:14:04Z</cp:lastPrinted>
  <dcterms:created xsi:type="dcterms:W3CDTF">2016-06-29T16:46:21Z</dcterms:created>
  <dcterms:modified xsi:type="dcterms:W3CDTF">2021-06-07T05:26:06Z</dcterms:modified>
</cp:coreProperties>
</file>